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275" windowHeight="10230" activeTab="0"/>
  </bookViews>
  <sheets>
    <sheet name="Лист1" sheetId="1" r:id="rId1"/>
    <sheet name="Лист2" sheetId="2" r:id="rId2"/>
    <sheet name="Лист3" sheetId="3" r:id="rId3"/>
  </sheets>
  <definedNames>
    <definedName name="_xlnm.Print_Area" localSheetId="0">'Лист1'!$A$1:$J$142</definedName>
  </definedNames>
  <calcPr fullCalcOnLoad="1"/>
</workbook>
</file>

<file path=xl/sharedStrings.xml><?xml version="1.0" encoding="utf-8"?>
<sst xmlns="http://schemas.openxmlformats.org/spreadsheetml/2006/main" count="195" uniqueCount="97">
  <si>
    <t>Наименование программы</t>
  </si>
  <si>
    <t>федеральный бюджет</t>
  </si>
  <si>
    <t>областной бюджет</t>
  </si>
  <si>
    <t xml:space="preserve">местный бюджет </t>
  </si>
  <si>
    <t>внебюджетные средства</t>
  </si>
  <si>
    <t>ВСЕГО</t>
  </si>
  <si>
    <t>Муниципальная программа "Управление муниципальными финансами и муниципальным долгом Собинского района"</t>
  </si>
  <si>
    <t>за счет источников финансового дефицита районного бюджета</t>
  </si>
  <si>
    <t>Муниципальная программа "Обеспечение доступным и комфортным жильем населения Собинского района"</t>
  </si>
  <si>
    <t>Муниципальная программа "Снижение административных барьеров,оптимизация и повышение качества предоставления государственных и мунциипальных услуг,в том числе на базе многофункциональных центров предоставления государственных и муниципальных услуг"</t>
  </si>
  <si>
    <t>Объем финансирования на весь период реализации программы</t>
  </si>
  <si>
    <t>Фактически исполнено</t>
  </si>
  <si>
    <t>Лимит годовой или предусмотрено средств</t>
  </si>
  <si>
    <t>на начало текущего года</t>
  </si>
  <si>
    <t>за отчетный период текущего года(нарастающим итогом)</t>
  </si>
  <si>
    <t>за весь период реализации программы (гр.4+гр.5)</t>
  </si>
  <si>
    <t>Выполнение программы за отчетный период в % гр.5/гр.3</t>
  </si>
  <si>
    <t>Краткая информация по выполнению программных мероприятий за отчетный период текущего года</t>
  </si>
  <si>
    <t>Краткая характеристика оценки показателей эффективности реализации программы(соответствие достигнутых за год результатов плановым показателям,утвержденным в программе)</t>
  </si>
  <si>
    <t>Выполнение программы за отчетный период в % гр.6/гр.2</t>
  </si>
  <si>
    <t xml:space="preserve"> Оценка эффективности индикаторов составляет 100%,оценка степени соответствия зарланированному уровню затрат и эффективности использования средств федерального,областного,районного бюджетов составляет 100 %.Значение показателя эффективности программы составляет 100%.В соответствии с проведенной оценкой программа имеет высокий уровень эффективности.</t>
  </si>
  <si>
    <t>Информация о ходе финансирования и реализации муниципальных программ Собинского района</t>
  </si>
  <si>
    <t>Все  показатели программы выполнены,реализация МП в денежном выражении составляет 100 %.В целом муниципальная программа исполнена "эффективно".</t>
  </si>
  <si>
    <t>Муниципальная программа "Развитие жилищно-коммунального хозяйства в Собинском районе"</t>
  </si>
  <si>
    <t>Муниципальная программа "Развитие образования"</t>
  </si>
  <si>
    <t>Муниципальная программа "Развитие физической культуры и спорта в Собинском районе "</t>
  </si>
  <si>
    <t>Муниципальная программа "Сохранение и развитие культуры Собинского района"</t>
  </si>
  <si>
    <t>Муниципальная программа "Управление муниципальным имуществом и земельными ресурсами"</t>
  </si>
  <si>
    <t>Муниципальная программа "Дорожное хозяйство Собинского района "</t>
  </si>
  <si>
    <t>Муниципальная программа "Развитие системы гражданской обороны,пожарной безопасности на водных объектах ,защиты населения от чрезвычайных ситуаций и снижение рисков возникновения на территории Собинского района "</t>
  </si>
  <si>
    <t>Муниципальная программа "Противодействие злоупотреблению наркотиками и их незаконному обороту "</t>
  </si>
  <si>
    <t>Муниципальная программа "Создание новых мест в общеобразовательных организациях Собинского района в соответствии с пргнозируемой потребностью и современными условичми ."</t>
  </si>
  <si>
    <t>Муниципальная программа "Развитие муниципальной службы в администрации Собинского района "</t>
  </si>
  <si>
    <t>безвозмездные поступления</t>
  </si>
  <si>
    <t>безвозмездные поступление</t>
  </si>
  <si>
    <t xml:space="preserve">Выполнены основные мероприятия:
- содержание имущества казны (охрана объектов, коммунальные услуги); 
-проведены кадастровые работы, инвентаризация, изготовление технической документации, кадастровых паспортов на объекты мун.собственности,межевых планов;
-осуществлено финансовое  обеспечение деятельности комитета по управлению имуществом и МКУ «Земля» и т.д.
</t>
  </si>
  <si>
    <t xml:space="preserve">Муниципальная программа "Противодействие терроризму и экстремизму на территории Собинского района" </t>
  </si>
  <si>
    <t>Выравнивание бюджетной обеспеченности из районного фонда финансовой поддержки: г.Собинка -  Асерховское с/п,Копнинское с/п., Рождественское с/п , Толпуховское с/п , Черкутинское с/п ;                                          Иные межбюджетные трансферты бюджетам МО Собинского района на сбалансированность местных бюджетов (в том числе на голосование по поправкам в Конституцию РФ и на индексацию заработной платы): г. Собинка ., г. Лакинск ., п. Ставрово  тыс. руб., Асерховское с/п. Березниковское с/п., Воршинское с/п , Колокшаское с/п ., Копнинское с/п., Куриловское с/п ., Рождественское с/п  , Толпуховское с/п ., Черкутинское с/п .</t>
  </si>
  <si>
    <t>Коэффециент эффективности =-1,0-программа реализуется с высоким уровнем эффективности.</t>
  </si>
  <si>
    <t>безвозмездные средства</t>
  </si>
  <si>
    <t>Муниципальная программа "Комплексное развитие сельских территорий   Собинского района" ,всего</t>
  </si>
  <si>
    <t>Степень достижения запланированных результатов по индикаторам составляет 100 %.Фактически произведенные затраты исполнены на 100 % к плановым назначениям.Фактические сроки реализации мероприятий совпадают с запланированными,фактически полученные результаты равны ожидаемым.Среднее значение показателя эффективности программы-100%.Вывод-программа с увысоким уровнем эффективности.</t>
  </si>
  <si>
    <t xml:space="preserve">Оказание услуг по обмену электронного документооборота в системе электронный документооборот, продление регистрации домена, хостинг тариф,выделенные IP-адрес на хостинге, 
  услуги связи , приобрет неиск прав для ЭВМ, сопровождение программы Парус, Лотос, продление несанкционированного доступа, комплекс услуг ТехноКад,  продление лицензии на использование права ПК РИК , заправка катриджей, видеонаблюдение ДК Рождественно,приобретение системных блоков,монитора , консультационные услуги 1С , приобретение лицензии, обновление програмного обеспечения и техническая поддержка,
расходы  для  формирования современной информационно технологической инфраструктуры органов местного самоуправления администрации Собинского района: обеспечение доступа учреждений к сети интернет , бесперебойное функционирование информационно-телекоммуникационной сети , обновление компьютерной техники и ввод в эксплуатацию програмного обеспечения , защита каналов связи, обучение сотрудников ИБ                 Расходы  на предоставление субсидии на публикацию информационных материалов в газете "Доверие" </t>
  </si>
  <si>
    <t>Муниципальная программа "Охрана окружающей среды и рациональное природопользование на территории Собинского района"</t>
  </si>
  <si>
    <t>Муниципальная программа "Социальная программа  Собинского  района "</t>
  </si>
  <si>
    <t>Муниципальная программа "Энергосбережение и повышение энергетической эффективности в  Собинском  районе "</t>
  </si>
  <si>
    <t xml:space="preserve">            
Выполнены работы по текущему ремонту дорожного покрытия  и содержанию дорог населенных пунктов Собинского района.</t>
  </si>
  <si>
    <t>Муниципальная программа "Реализация молодежной политики на территории  Собинского района "</t>
  </si>
  <si>
    <t>Муниципальная программа "Обеспечение общественного порядка и профилактика правонарушенйи на территории Собинского района"</t>
  </si>
  <si>
    <t>Степень достижения целей и решения задач МП в целом составляет 100 %,степень соответсвия реализованных меропряитий и фактических расходов запланированным уровню затрат и эффективности использования средств составляет  100%.программа с высоким уровнем эффективности.</t>
  </si>
  <si>
    <t>Оплата интернета и обслуживание видеокамер для системы "Безопасный город"в Собинке,уплата налогов, памятки населению "Осторожно мошенники", поощрение членов народных дружин</t>
  </si>
  <si>
    <t>Степень достижения запланированных результатов по индикаторам составляет 105 %,степень достижения запалнированного уровня затрат-100%,фактические сроки реализации мероприятий совпадают с запланированными,фактически полученные результаты равны ожидаемым.В соответствии с вышеизложенным считать программу высокоэффективной.</t>
  </si>
  <si>
    <t xml:space="preserve">Муниципальная программа "Развитие туристического потенциала Собинского района" </t>
  </si>
  <si>
    <t>за 2022 год</t>
  </si>
  <si>
    <t>переданные полномочия</t>
  </si>
  <si>
    <t xml:space="preserve">лабораторно-инструментальные исследования питьевой воды, строительство мест (площадок) для накопления твердых коммунальных отходов. </t>
  </si>
  <si>
    <t>Степень достижения запланированных результатов по индикаторам составляет 42,86 %.Фактически произведенные затраты исполнены на 100 % к плановым назначениям.Фактические сроки реализации мероприятий совпадают с запланированными,фактически полученные результаты равны ожидаемым.Среднее значение показателей- 80,95 %,Вывод-программа с удовлетворительным уровнем эффективности.</t>
  </si>
  <si>
    <t>Организация и проведение меропряитий,посвященных к Дню российского предпринимательства,Выполнение инженерных изысканий, разработка проектно-сметной документации с получением положительного заключения государственной экспертизы, строительство объекта инженерно-транспортной инфраструктуры для центра обеспечения омниканальной торговли (северо-восточнее д.Конино Собинского района Владимирской области), а также подключение (технологическое присоединение) объекта капитального строительства к сетям инженерно-технического обеспечения</t>
  </si>
  <si>
    <t>Фактически достигнутые значения показателей(индикаторов)составляют 104,2%,уровень финансированяи реализации основных мероприятий программы составляет 100%,фактические сроки реализации мероприятий сравниваются с запланированными,фактически полученные результаты равны ожидаемым,МП реализуется с высоким уровнем эффективности.</t>
  </si>
  <si>
    <t>Муниципальная программа " Развитие информатизации и обеспечение информирования населения Собинского района средствами массовой информации"</t>
  </si>
  <si>
    <t>Обеспечение выполнения муниципального задания дошкольными образовательными организациями;школами; домами (центрами) детского творчества;выплаты персональных премий и степендий в области культуры одаренным детям "Надежды земли Владимирской";выплаты персональных разовых ежегодных премий   детям им.В.А.Солоухина;компенсация стоимости питания учащихся общеобразовательных организаций, организация льготного питания учащихся и питания в лагерях с дневным прбыванием;проведение ремонтных работ с целью обеспечения комплексной безопасности в муниципальных образовательных и дошкольных образовательных организациях, в том числе  ремонт и реконструкция зданий;расходы на организацию конкурсов, смотров, соревнований и т.д.</t>
  </si>
  <si>
    <t>На основании анализа достигнутых значений показателей (индикаторов) Программы и входящих в её состав Подпрограмм  степень достижения запланированных результатов составила 103,2%. Сопоставив произведенные в 2022 году затраты на реализацию Программы с их плановыми назначениями, степень достижения запланированного уровня затрат составила 99,7%. Запланированные  Программой мероприятия выполнены в полном объеме  (100%). Все это свидетельствует  о высокой эффективности Программы.</t>
  </si>
  <si>
    <t>Фактически достигнутые значения показателей(индикаторов)составляют 88,1 %,уровень финансирования  реализации основных мероприятий программы составляет 98,7%,степень реализации  удовлетворительная</t>
  </si>
  <si>
    <t xml:space="preserve">Проведение районных спортивно-массовых мероприятий и участие в спортивных мероприятиях вышестоящего уровня: проживание, транспортные услуги и питание спортсменов по спортивным соревнованиям по баскетболу, волейболу, мини футболу, паурлифтингу, легкой атлетике и т.д.; обеспечение деятельности МАУ СОЦ "Тонус" , МУС"Ставровский ФОК" ,МБУС стадион "Труд",   МБОУ ДО ДЮСШ г. Собинка ,Реконструкиця бассейна в п.Ставрово,Стадион Труд г Собинка- электромонтажные работы устройства освещения,  ограждение баскетбольной, установка бортовых камней,  текущий ремонт здания., устройство парковочного кармана; приобретение основных средств и расходных материалов; ФОК п. Ставрово:  устройство ограждений теннисного корта,  текущий ремонт, электромонтажные работы, демонтажные работы по устройству проема между зданиями, работы по сливу линий теплоснабжения системы вентиляции, текущий ремонт нежилых помещений, экспертиза безопасности здания, комплекс работ по организации локальной сети, монтаж тепловой завесы, текущий ремонт отмостки фундамента, текущий ремонт входной лестницы и пандуса,приобретение спортивного оборудования,доп работы поу стройству футбольного поля в с.Березники и др. </t>
  </si>
  <si>
    <t xml:space="preserve">Степень достижения плановых показателей МП составляет 100 %,уровень освоения средств МП составляет 99%.Значение К -1,0 </t>
  </si>
  <si>
    <t>Расходы на обеспеч.деятельности МКУК "Межпоселенческая централизованная библиотечная система(24 филиала)";  обеспечение выполнения муниципального задания МБУК "Дом-музей усадьба Н.Е.Жуковского";расходы на организацию и проведение районных культурно-досуговых мероприятий;расходы на обеспеч. детельности МКУ "Управление по культуре,физической культуре и спорту,туризму и молодежной политике";расходы на обеспечение деятельности Собинской ДМШ, Лакинской ДШИ, Ставровской ДМШ, Собинской ДХШ;расходы на выполнение муниц. задания МБУК Черкутинский СДК,Музей Жуковксого-приобретение скамеек,с.Березники ДК-ремонт и др.</t>
  </si>
  <si>
    <t>Среднее значение индикаторов составляет 97,5%.Уровень финансирования составлеят 19,1 %,запланированные мероприятия выполнены в объеме -100%.Среднее значение показателя эффективности программы-100 %.программа имеет удовлетворительный уровень эффективности и считается реализуемой.</t>
  </si>
  <si>
    <t>Расходы на энергосбережение и повышение энергетической эффективности (Строительство объекта "Блочно-модульная котельная в д.Курилово"(разработка ПСД и прохождение гос.экспертизы)</t>
  </si>
  <si>
    <t>Степень достижения запланированных результатов по индикаторам составляет 100%.Уровень финансироавния реализации программы-100 %.Фактические сроки реализации мероприятий совпадают с запланированными,фактически полученные результаты равны ожидаемым.Программа реализуется с высоким уровнем эффективности.</t>
  </si>
  <si>
    <t>в т.ч по переданным полномочиям</t>
  </si>
  <si>
    <t xml:space="preserve">обеспечение жильем молодых семей (9 семей) ;   строительство автомобильной дороги для многодетных семей; внесение изменений в Генеральный план МО Асерховское с разработкой описательного приложения по описанию границ населенных пунктов и в Правила землепользования и застройки, выполнение проектных работ «Внесение изменений в Генеральный план и Правила землепользования и застройки МО Копнинское ,   разработка градостроительных планов земельных участков;   изготовление документации, необходимой для внесения изменений в границы территориальной зоны Ж-ОУ -зона образовательных учреждений-детских садов и образовательных школ на территории с. Устье МО Колокшанское; выполнение проектных работ «Внесение изменений в Генеральный план и Правила землепользования и застройки МО Толпуховское »;  подготовка приложения к правилам землепользования и застройки МО Копнинское в части изготовления карт (планов) с описанием местоположения границ территориальных зон на территории  МО Копнинское ;  подготовка приложения к правилам землепользования и застройки МО Рождественское в части изготовления карт (планов) с описанием местоположения границ территориальных зон на территории МО Рождественское;                         обеспечение мер социальной поддержки многодетных семей(социальная выплата 2 многодетнм семьям).                                                  </t>
  </si>
  <si>
    <t>Степень достижения запланированных результатов (достижения целей и задач) составляет 73,6 %,степень соответствия фактических затрат бюджетных средств запланированному уровню составляет 98,6%,эффективность программы - 1,3,что означает - эффективность МП низкая.</t>
  </si>
  <si>
    <t>Степень достижения целей и решения задач МП в целом составляет 112%,степень соответствия реализованных меропряитий и фактических расходов запланированным уровню затрат и эффективности использования средств составляет 100%.Программа реализуется с высоким уроынем эффективности.</t>
  </si>
  <si>
    <t>Среднее значение оценки эффективности индикаторов составляет 100 %,оценка степени соответствия зарланированному уровню затрат и эффективности использования средств областного и районного бюджетов составляет 100 %.Значение показателя эффективности программы(К) составляет 1,0 В соответствии с проведенной оценкой программа имеет высокий уровень эффективности.</t>
  </si>
  <si>
    <t xml:space="preserve">Проведено  14 мероприятий гражданско-патриотической направленности. Ведёт свою деятельность молодежное антинаркотическое движение с проведением антинаркотических акций, действует правовая школа по профилактике молодежного экстремизма,совместно с ОГИБДД ОМВД России по Собинскому району и активистами, проводится  социально-профилактические  мероприятия с раздачей листовок по правилам дорожного движения и проведение иных профилактических  мероприятий,в рамках основного мероприятия  выплачиваются Персональные стипендии и премии администрации района «Надежда земли Владимирской ,
на реализацию программы "Дари добро" молодежного добровольческого форума МБОУ СОШ №1 г.Собинка.
</t>
  </si>
  <si>
    <t>расходы направлены на окончательные расчеты по содержание МФЦ г. Собинка и п. Ставрово (услуги интернета и связи  ; расходы за публикацию в журнале "Вестник государств. регистрации" .</t>
  </si>
  <si>
    <t>Приобретено оборудование: демосистема настенная перекидная, демонстрационная модель "Эффект курения" и "Ротовая полость курильщика", стенд "Курить-здоровью вредить", учебно-демонстрационный кейс "Последствия злоупотребления алкоголя и наркотиков"</t>
  </si>
  <si>
    <t>Степень достижения запланированных результатов по индикаторам составляет 97,6%,степень достижения запалнированного уровня затрат-65 %,фактические сроки реализации мероприятий не совпадают с запланированными,фактически полученные результаты не равны ожидаемым.В соответствии с вышеизложенным считать программу неудовлетворительной.В целях достижения результатов лимиты бюджетных обязательств перенести на 2022 год для проведения новую процедуру торгов.</t>
  </si>
  <si>
    <t>В 2022 году администрацией Собинского района заключен  муниципальный контракт № Ю-03/8 от 12 апреля 2022 г.  заключен с обществом с ограниченной ответственностью «Инжконструктив» г. Москва.  на сумму 315281,2 тыс. рублей на реставрацию (приспособление для современного использования) объекта культурного наследия регионального значения «Здание школы» 1934г. на 500 мест в г. Лакинске. Срок выполнения работ: с момента заключения контракта по 30 декабря 2023 г.</t>
  </si>
  <si>
    <t>Обучение должностных лиц и специалистов и организация прохождения диспансеризации.</t>
  </si>
  <si>
    <t>Степень достижения запланированных результатов по индикаторам составляет 95%,степень достижения запланированного уровня затрат-100%,фактические сроки реализации мероприятий совпадают с запланированными,фактически полученные результаты равны ожидаемым.В соответствии с вышеизложенным считать программу высокоэффективной.</t>
  </si>
  <si>
    <t>Уровень финансирования реализации программы 100 %. Фактические сроки реализации мероприятий совпадают с запланированными, фактически полученные результаты равны ожидаемым. Программа реализуется с высоким уровнем эффективности</t>
  </si>
  <si>
    <t xml:space="preserve">Прохождение государственной экспертизы для строительства  "Реконструкция локальных очистных сооружений с. Заречное"; организация в границах поселения водоснабжения населения путем эксплуатации нецентрализованных систем холодного водоснабжения (ремонт 28 колодцев, содержание 257 колодцев);расходы  по модернизации тепловых сетей, сетей водоснабжения и водоотведения,предоставление субсидии муниципальным предприятиям, оказывающим услуги по теплоснабжению и (или) горячему водоснабжению и находящимся в т.ч. в кризисном финансово-экономическом состоянии.
</t>
  </si>
  <si>
    <t>изготовление тематических печатных материалов(памятки,календари),приобретение ноутбука для муниципальной правовой школы.</t>
  </si>
  <si>
    <t>Среднее значение по индикаторам 60,1%,уровень финансирования реализации мероприятий-77,7%,Показатель эффективности программы 68,9 %-удовлетворительный.</t>
  </si>
  <si>
    <t xml:space="preserve">Расходы на  чайный стол на совещании глав МО с губернатором Владимирской области,на исполнение мероприятий по созданию благоприятных условий по развитию туризма. МБУК "Дом-музей усадьба Н.Е.Жуковского",приобретен туристический автобус,организация и проведение информационного тура в день памяти В.А. Солоухина ; поездка по Суворовским местам Ставрово- Орехово- Черкутино- Алепино, Организация и проведение информационного тура Толпухово -Владимир-Толпухово "День ремесленника" </t>
  </si>
  <si>
    <t>Мероприятия по оказанию адресной социальной помощи (ежемесячная выплата гражданам, удостоенным звания "Почетный гражданин Собинского района", мероприятия по оказанию адресной социальной помощи из районного бюджета: оказание социальной поддержки военнослужащим, получившим ранение в локальных войнах , Мероприятия по оказанию адресной социальной помощи :  единовременная материальная помощь гражданам, оказавшимся в трудной жизненной ситуации  - погорельцам ; в  связи с трудным материальным положением , расходы на дополнительное пенсионное обеспечение за выслугу лет лиц, замещавших муниципальные должности и должности муниципальной службы;обеспечение равной доступности услуг общественного транспорта для отдельных категорий граждан на пригородных муниципальных маршрутах Собинского района , обеспечение равной доступности услуг общественного транспорта для отдельных категорий граждан Собинского района на пригородном маршруте г.Собинка-г.Лакинск - пенсионеры,повышение уровня доступности объектов и услуг для инвалидов и других мало мобильных групп населения - расходы по МБДОУ №11 "Ласточка" на оплату текущего ремонта крыльца, тамбура и туалетной комнаты. Приобретено оборудование: мнемосхема тактильная, трехсекционный стенд, система вызова помощи, индукционная система, набор бизибордов, светодиодное табло, пиктограмма тактильная, дорожные знаки, трафарет для разметки, паспорт доступности, интерактивный проектор, комплект штор, потолок "Звездное небо", зеркальные шары, световой прожектор, кресло-пуф, напольное покрытие. Приобретена композиция из фигурных панелей или спиральных колон и др.</t>
  </si>
  <si>
    <t>Муниципальная программа "Развитие газификации Собинского района"</t>
  </si>
  <si>
    <t xml:space="preserve">строительство газопроводов низкого и высокого давления для газоснабжения жилых домов в д. Колокша, д. Юрино, д.  Парфентьево, д. Одерихино, д. Алепино и д.  Мещера,разработка и прохождение государственной экспертизы для строительства газопроводов для газификации жилых домов в д. Ивлево, д. Василево, д. Чижово, д. Большое Иваньково, с. Устье., д. Струково, д. Брянцево. </t>
  </si>
  <si>
    <t>Степень достижения палновых показателей МП сроставляет 88,8%,уровень освоения средств МП составляет 99,0%.Программа реализуется с удовлетворительным уровнем эффективности.</t>
  </si>
  <si>
    <t>Уровень финансирования программы составляет 72,7 %.Реализация программы отвечает приведенным выше критериям, уровень эффективности ее реализации признается удовлетворительным. Результаты программы не достигнутые в полном объеме в 2022 годубудут достигнуты   в 2023-2024 годах.</t>
  </si>
  <si>
    <t xml:space="preserve">В рамках программы выполнены следующие мероприятия:
      - комплексное обустройство населенных пунктов, расположенных в сельской местности, объектами инженерной инфраструктуры (Комплексной компактной застройке юго-восточнее от д. Ермонино поселка Ставрово Собинского района:– строительство распределительного газопровода низкого давления  и заключен договор по строительному контролю; - строительство сетей водоснабжения (1 этап) и  заключен договор по строительному контролю ; строительство сетей водоотведения (1 этап  и заключен договор по строительному контролю; 
      - заключен муниципальный контракт № Ю-03/59 от 12.12.2022 года по 10.10.2023 года  по строительству 2-й очереди — строительство КНС с. Ворша. Прокладка напорного коллектора в две нитки КНС с. Ворша – ОСБО г. Собинка). В декабре выплачен аванс в размере 90 % от цены контракта 
    - завершена реконструкция физкультурно-оздоровительного бассейна, расположенного по адресу: Владимирская обл., Собинский район, п.Ставрово, ул.Юбилейная для нужд администрации Собинского района и др.
</t>
  </si>
  <si>
    <t>Переданные полномочия</t>
  </si>
  <si>
    <t xml:space="preserve">Степень достижения запланированных результатов по индикаторам составляет  59,56%,степень достижения запланированного уровня затрат-85,03%,Пэ- равен 72,3.Программа считается реализуемой с удовлетворительным уровнем эффективности </t>
  </si>
  <si>
    <t>Степень достижения запланированных результатов составляет 93,8%,степень достижения запланированного уровня затрат составляет 99,47%,фактические сроки реализации мероприятий соответствуют запланированным,фактически полученные результаты равны ожидаемым.Вывод-программа реализуется с высоким уровнем эффективности.</t>
  </si>
  <si>
    <t>Расходы на обеспечение деятельности МКУ "Управление гражданской обороны и защиты населения" Собинского района; оплата договоров на обслуживание П-166 (ситстема центрального оповещения населения при угрозе или возникновении  ЧС),КСЭОН,оплпта прямых каналов "112",обучение и повышение квалификации,приобретение памятных подарков в кункурсе по ГО,приобтерение плав средств,моторной лодки,спасательных жилетов.</t>
  </si>
  <si>
    <t>Муниципальная программа "Содействие развитию малого и среднего предпринимательства и инвестиционного потенциала в Собинском районе"</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</si>
</sst>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00000000"/>
    <numFmt numFmtId="179" formatCode="0.0000000000"/>
    <numFmt numFmtId="180" formatCode="0.00000000"/>
    <numFmt numFmtId="181" formatCode="0.0000000"/>
    <numFmt numFmtId="182" formatCode="0.000000"/>
    <numFmt numFmtId="183" formatCode="0.00000"/>
    <numFmt numFmtId="184" formatCode="0.0000"/>
    <numFmt numFmtId="185" formatCode="0.000"/>
    <numFmt numFmtId="186" formatCode="#,##0.00000"/>
  </numFmts>
  <fonts count="45">
    <font>
      <sz val="10"/>
      <name val="Arial Cyr"/>
      <family val="0"/>
    </font>
    <font>
      <sz val="10"/>
      <name val="Times New Roman"/>
      <family val="1"/>
    </font>
    <font>
      <b/>
      <i/>
      <sz val="10"/>
      <name val="Times New Roman"/>
      <family val="1"/>
    </font>
    <font>
      <b/>
      <sz val="10"/>
      <name val="Times New Roman"/>
      <family val="1"/>
    </font>
    <font>
      <sz val="10"/>
      <color indexed="8"/>
      <name val="Times New Roman"/>
      <family val="1"/>
    </font>
    <font>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Alignment="1">
      <alignment/>
    </xf>
    <xf numFmtId="0" fontId="0" fillId="0" borderId="0" xfId="0" applyAlignment="1">
      <alignment vertical="top" wrapText="1" shrinkToFit="1"/>
    </xf>
    <xf numFmtId="0" fontId="1" fillId="0" borderId="10" xfId="0" applyFont="1" applyFill="1" applyBorder="1" applyAlignment="1">
      <alignment horizontal="center" wrapText="1" shrinkToFit="1"/>
    </xf>
    <xf numFmtId="0" fontId="3" fillId="0" borderId="0" xfId="0" applyFont="1" applyFill="1" applyAlignment="1">
      <alignment/>
    </xf>
    <xf numFmtId="0" fontId="0" fillId="0" borderId="0" xfId="0" applyFill="1" applyAlignment="1">
      <alignment/>
    </xf>
    <xf numFmtId="0" fontId="0" fillId="5" borderId="0" xfId="0" applyFill="1" applyAlignment="1">
      <alignment/>
    </xf>
    <xf numFmtId="0" fontId="1" fillId="0" borderId="11" xfId="0" applyFont="1" applyFill="1" applyBorder="1" applyAlignment="1">
      <alignment/>
    </xf>
    <xf numFmtId="0" fontId="1" fillId="0" borderId="0" xfId="0" applyFont="1" applyFill="1" applyBorder="1" applyAlignment="1">
      <alignment horizontal="center" wrapText="1" shrinkToFit="1"/>
    </xf>
    <xf numFmtId="0" fontId="1" fillId="0" borderId="11" xfId="0" applyFont="1" applyFill="1" applyBorder="1" applyAlignment="1">
      <alignment horizontal="center" vertical="center" wrapText="1" shrinkToFit="1"/>
    </xf>
    <xf numFmtId="0" fontId="1" fillId="0" borderId="12" xfId="0" applyFont="1" applyFill="1" applyBorder="1" applyAlignment="1">
      <alignment/>
    </xf>
    <xf numFmtId="177" fontId="0" fillId="0" borderId="0" xfId="0" applyNumberFormat="1" applyAlignment="1">
      <alignment/>
    </xf>
    <xf numFmtId="0" fontId="1" fillId="0" borderId="10" xfId="0" applyFont="1" applyFill="1" applyBorder="1" applyAlignment="1">
      <alignment horizontal="center" vertical="center" wrapText="1" shrinkToFit="1"/>
    </xf>
    <xf numFmtId="0" fontId="1" fillId="0" borderId="11"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center"/>
    </xf>
    <xf numFmtId="177" fontId="3" fillId="0" borderId="11" xfId="0" applyNumberFormat="1"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6" fillId="0" borderId="0" xfId="0" applyFont="1" applyAlignment="1">
      <alignment/>
    </xf>
    <xf numFmtId="172" fontId="1" fillId="0" borderId="0" xfId="0" applyNumberFormat="1" applyFont="1" applyFill="1" applyBorder="1" applyAlignment="1">
      <alignment horizontal="center" vertical="center" wrapText="1" shrinkToFit="1"/>
    </xf>
    <xf numFmtId="177" fontId="1" fillId="0" borderId="0" xfId="0" applyNumberFormat="1"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177" fontId="3" fillId="33" borderId="11" xfId="0" applyNumberFormat="1"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11" xfId="0" applyFont="1" applyFill="1" applyBorder="1" applyAlignment="1">
      <alignment/>
    </xf>
    <xf numFmtId="0" fontId="1" fillId="0" borderId="0" xfId="0" applyFont="1" applyFill="1" applyBorder="1" applyAlignment="1">
      <alignment horizontal="center" vertical="center" wrapText="1" shrinkToFit="1"/>
    </xf>
    <xf numFmtId="186" fontId="3" fillId="0" borderId="11" xfId="0" applyNumberFormat="1" applyFont="1" applyFill="1" applyBorder="1" applyAlignment="1">
      <alignment horizontal="center" vertical="center" wrapText="1" shrinkToFit="1"/>
    </xf>
    <xf numFmtId="186" fontId="3" fillId="33" borderId="11" xfId="0" applyNumberFormat="1" applyFont="1" applyFill="1" applyBorder="1" applyAlignment="1">
      <alignment horizontal="center" vertical="center" wrapText="1" shrinkToFit="1"/>
    </xf>
    <xf numFmtId="183" fontId="1" fillId="0" borderId="0" xfId="0" applyNumberFormat="1" applyFont="1" applyFill="1" applyBorder="1" applyAlignment="1">
      <alignment horizontal="center" vertical="center"/>
    </xf>
    <xf numFmtId="183" fontId="1" fillId="0" borderId="0" xfId="0" applyNumberFormat="1" applyFont="1" applyFill="1" applyBorder="1" applyAlignment="1">
      <alignment horizontal="center" vertical="center" wrapText="1" shrinkToFit="1"/>
    </xf>
    <xf numFmtId="186" fontId="1" fillId="0" borderId="11" xfId="0" applyNumberFormat="1" applyFont="1" applyFill="1" applyBorder="1" applyAlignment="1">
      <alignment horizontal="center" vertical="center" wrapText="1" shrinkToFit="1"/>
    </xf>
    <xf numFmtId="177" fontId="1" fillId="0" borderId="11" xfId="0" applyNumberFormat="1" applyFont="1" applyFill="1" applyBorder="1" applyAlignment="1">
      <alignment horizontal="center" vertical="center" wrapText="1" shrinkToFit="1"/>
    </xf>
    <xf numFmtId="172" fontId="3" fillId="0" borderId="11" xfId="0" applyNumberFormat="1" applyFont="1" applyFill="1" applyBorder="1" applyAlignment="1">
      <alignment horizontal="center" vertical="center" wrapText="1" shrinkToFit="1"/>
    </xf>
    <xf numFmtId="172" fontId="1" fillId="0" borderId="11" xfId="0" applyNumberFormat="1" applyFont="1" applyFill="1" applyBorder="1" applyAlignment="1">
      <alignment horizontal="center" vertical="center" wrapText="1" shrinkToFit="1"/>
    </xf>
    <xf numFmtId="0" fontId="1" fillId="0" borderId="11" xfId="0" applyFont="1" applyFill="1" applyBorder="1" applyAlignment="1">
      <alignment horizontal="center" wrapText="1"/>
    </xf>
    <xf numFmtId="186" fontId="1" fillId="0" borderId="11" xfId="0" applyNumberFormat="1" applyFont="1" applyFill="1" applyBorder="1" applyAlignment="1">
      <alignment horizontal="center" vertical="center"/>
    </xf>
    <xf numFmtId="183" fontId="3" fillId="0" borderId="11" xfId="0" applyNumberFormat="1" applyFont="1" applyFill="1" applyBorder="1" applyAlignment="1">
      <alignment horizontal="center" vertical="center" wrapText="1" shrinkToFit="1"/>
    </xf>
    <xf numFmtId="183" fontId="1" fillId="0" borderId="11" xfId="0" applyNumberFormat="1" applyFont="1" applyFill="1" applyBorder="1" applyAlignment="1">
      <alignment horizontal="center" vertical="center" wrapText="1" shrinkToFit="1"/>
    </xf>
    <xf numFmtId="183" fontId="1" fillId="0" borderId="11" xfId="0" applyNumberFormat="1" applyFont="1" applyFill="1" applyBorder="1" applyAlignment="1">
      <alignment horizontal="center" vertical="center"/>
    </xf>
    <xf numFmtId="183" fontId="3" fillId="0" borderId="11" xfId="0" applyNumberFormat="1" applyFont="1" applyFill="1" applyBorder="1" applyAlignment="1">
      <alignment horizontal="center" vertical="center"/>
    </xf>
    <xf numFmtId="183" fontId="1" fillId="0" borderId="11" xfId="0" applyNumberFormat="1" applyFont="1" applyFill="1" applyBorder="1" applyAlignment="1">
      <alignment horizontal="center"/>
    </xf>
    <xf numFmtId="183" fontId="0" fillId="0" borderId="11" xfId="0" applyNumberFormat="1" applyFill="1" applyBorder="1" applyAlignment="1">
      <alignment horizontal="center"/>
    </xf>
    <xf numFmtId="172" fontId="0" fillId="0" borderId="11" xfId="0" applyNumberFormat="1" applyFill="1" applyBorder="1" applyAlignment="1">
      <alignment horizontal="center"/>
    </xf>
    <xf numFmtId="2" fontId="3" fillId="0" borderId="11" xfId="0" applyNumberFormat="1" applyFont="1" applyFill="1" applyBorder="1" applyAlignment="1">
      <alignment horizontal="center" wrapText="1"/>
    </xf>
    <xf numFmtId="183" fontId="3" fillId="0" borderId="11" xfId="0" applyNumberFormat="1" applyFont="1" applyFill="1" applyBorder="1" applyAlignment="1">
      <alignment horizontal="center" vertical="center" wrapText="1"/>
    </xf>
    <xf numFmtId="183"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top" wrapText="1"/>
    </xf>
    <xf numFmtId="0" fontId="1" fillId="0" borderId="15" xfId="0" applyFont="1" applyFill="1" applyBorder="1" applyAlignment="1">
      <alignment horizontal="center" vertical="top" wrapText="1"/>
    </xf>
    <xf numFmtId="0" fontId="0" fillId="0" borderId="10" xfId="0" applyFill="1" applyBorder="1" applyAlignment="1">
      <alignment/>
    </xf>
    <xf numFmtId="0" fontId="1" fillId="0" borderId="10" xfId="0" applyFont="1" applyFill="1" applyBorder="1" applyAlignment="1">
      <alignment horizontal="center" vertical="top"/>
    </xf>
    <xf numFmtId="0" fontId="1" fillId="0" borderId="12"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2" xfId="0" applyFont="1" applyFill="1" applyBorder="1" applyAlignment="1">
      <alignment horizontal="center" wrapText="1" shrinkToFit="1"/>
    </xf>
    <xf numFmtId="0" fontId="1" fillId="0" borderId="15" xfId="0" applyFont="1" applyFill="1" applyBorder="1" applyAlignment="1">
      <alignment horizontal="center" wrapText="1" shrinkToFit="1"/>
    </xf>
    <xf numFmtId="0" fontId="1" fillId="0" borderId="10" xfId="0" applyFont="1" applyFill="1" applyBorder="1" applyAlignment="1">
      <alignment horizontal="center" wrapText="1" shrinkToFit="1"/>
    </xf>
    <xf numFmtId="0" fontId="1" fillId="0" borderId="12"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shrinkToFit="1"/>
    </xf>
    <xf numFmtId="0" fontId="0" fillId="0" borderId="15" xfId="0" applyFill="1" applyBorder="1" applyAlignment="1">
      <alignment horizontal="center" vertical="center" wrapText="1"/>
    </xf>
    <xf numFmtId="0" fontId="0" fillId="0" borderId="10" xfId="0" applyFill="1" applyBorder="1" applyAlignment="1">
      <alignment horizontal="center" vertical="center" wrapText="1"/>
    </xf>
    <xf numFmtId="2" fontId="1" fillId="0" borderId="12" xfId="0" applyNumberFormat="1" applyFont="1" applyFill="1" applyBorder="1" applyAlignment="1">
      <alignment horizontal="center" vertical="center" wrapText="1"/>
    </xf>
    <xf numFmtId="0" fontId="1" fillId="0" borderId="15"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2" xfId="0" applyFont="1" applyFill="1" applyBorder="1" applyAlignment="1">
      <alignment horizontal="center" vertical="top" wrapText="1" shrinkToFit="1"/>
    </xf>
    <xf numFmtId="0" fontId="1" fillId="0" borderId="15" xfId="0" applyFont="1" applyFill="1" applyBorder="1" applyAlignment="1">
      <alignment horizontal="center" vertical="top" wrapText="1" shrinkToFit="1"/>
    </xf>
    <xf numFmtId="0" fontId="1" fillId="0" borderId="10" xfId="0" applyFont="1" applyFill="1" applyBorder="1" applyAlignment="1">
      <alignment horizontal="center" vertical="top" wrapText="1" shrinkToFit="1"/>
    </xf>
    <xf numFmtId="0" fontId="0" fillId="0" borderId="10" xfId="0" applyFill="1" applyBorder="1" applyAlignment="1">
      <alignment horizontal="center" vertical="top" wrapText="1"/>
    </xf>
    <xf numFmtId="0" fontId="1" fillId="0" borderId="11" xfId="0" applyFont="1" applyFill="1" applyBorder="1" applyAlignment="1">
      <alignment horizontal="center" wrapText="1" shrinkToFit="1"/>
    </xf>
    <xf numFmtId="172" fontId="1" fillId="0" borderId="11" xfId="0" applyNumberFormat="1" applyFont="1" applyFill="1" applyBorder="1" applyAlignment="1">
      <alignment horizontal="center" vertical="top" wrapText="1"/>
    </xf>
    <xf numFmtId="0" fontId="1" fillId="0" borderId="11" xfId="0" applyFont="1" applyFill="1" applyBorder="1" applyAlignment="1">
      <alignment horizontal="center" wrapText="1"/>
    </xf>
    <xf numFmtId="0" fontId="1" fillId="0" borderId="11" xfId="0" applyFont="1" applyFill="1" applyBorder="1" applyAlignment="1">
      <alignment horizontal="center" vertical="center" wrapText="1"/>
    </xf>
    <xf numFmtId="0" fontId="3" fillId="0" borderId="0" xfId="0" applyFont="1" applyFill="1" applyAlignment="1">
      <alignment horizontal="center" wrapText="1" shrinkToFit="1"/>
    </xf>
    <xf numFmtId="2" fontId="5" fillId="0" borderId="12" xfId="0" applyNumberFormat="1" applyFont="1" applyFill="1" applyBorder="1" applyAlignment="1">
      <alignment horizontal="left" vertical="top" wrapText="1"/>
    </xf>
    <xf numFmtId="2" fontId="5" fillId="0" borderId="15" xfId="0" applyNumberFormat="1" applyFont="1" applyFill="1" applyBorder="1" applyAlignment="1">
      <alignment horizontal="left" vertical="top"/>
    </xf>
    <xf numFmtId="2" fontId="5" fillId="0" borderId="10" xfId="0" applyNumberFormat="1" applyFont="1" applyFill="1" applyBorder="1" applyAlignment="1">
      <alignment horizontal="left" vertical="top"/>
    </xf>
    <xf numFmtId="172" fontId="1" fillId="0" borderId="12" xfId="0" applyNumberFormat="1" applyFont="1" applyFill="1" applyBorder="1" applyAlignment="1">
      <alignment horizontal="center" vertical="center" wrapText="1"/>
    </xf>
    <xf numFmtId="0" fontId="1" fillId="0" borderId="10" xfId="0" applyFont="1" applyFill="1" applyBorder="1" applyAlignment="1">
      <alignment horizontal="center" vertical="top" wrapText="1"/>
    </xf>
    <xf numFmtId="172" fontId="1" fillId="0" borderId="12" xfId="0" applyNumberFormat="1" applyFont="1" applyFill="1" applyBorder="1" applyAlignment="1">
      <alignment horizontal="center" vertical="top" wrapText="1"/>
    </xf>
    <xf numFmtId="0" fontId="4" fillId="0" borderId="12" xfId="0" applyFont="1" applyFill="1" applyBorder="1" applyAlignment="1">
      <alignment horizontal="center" vertical="top" wrapText="1" shrinkToFit="1"/>
    </xf>
    <xf numFmtId="0" fontId="4" fillId="0" borderId="15" xfId="0" applyFont="1" applyFill="1" applyBorder="1" applyAlignment="1">
      <alignment horizontal="center" vertical="top" wrapText="1" shrinkToFit="1"/>
    </xf>
    <xf numFmtId="172" fontId="1" fillId="0" borderId="12" xfId="0" applyNumberFormat="1" applyFont="1" applyFill="1" applyBorder="1" applyAlignment="1">
      <alignment horizontal="center" vertical="top" wrapText="1" shrinkToFit="1"/>
    </xf>
    <xf numFmtId="172" fontId="1" fillId="0" borderId="15" xfId="0" applyNumberFormat="1" applyFont="1" applyFill="1" applyBorder="1" applyAlignment="1">
      <alignment horizontal="center" vertical="top" wrapText="1" shrinkToFit="1"/>
    </xf>
    <xf numFmtId="0" fontId="1" fillId="0" borderId="11" xfId="0" applyFont="1" applyFill="1" applyBorder="1" applyAlignment="1">
      <alignment horizontal="center" vertical="center" wrapText="1" shrinkToFit="1"/>
    </xf>
    <xf numFmtId="0" fontId="1" fillId="0" borderId="11" xfId="0" applyFont="1" applyFill="1" applyBorder="1" applyAlignment="1">
      <alignment/>
    </xf>
    <xf numFmtId="0" fontId="1" fillId="0" borderId="15" xfId="0" applyFont="1" applyFill="1" applyBorder="1" applyAlignment="1">
      <alignment horizontal="center" vertical="top"/>
    </xf>
    <xf numFmtId="0" fontId="1" fillId="0" borderId="15" xfId="0" applyFont="1" applyFill="1" applyBorder="1" applyAlignment="1">
      <alignment horizontal="center" wrapText="1"/>
    </xf>
    <xf numFmtId="0" fontId="1" fillId="0" borderId="10" xfId="0" applyFont="1" applyFill="1" applyBorder="1" applyAlignment="1">
      <alignment horizontal="center" wrapText="1"/>
    </xf>
    <xf numFmtId="2" fontId="1" fillId="0" borderId="12" xfId="0" applyNumberFormat="1" applyFont="1" applyFill="1" applyBorder="1" applyAlignment="1">
      <alignment horizontal="center" wrapText="1" shrinkToFit="1"/>
    </xf>
    <xf numFmtId="2" fontId="1" fillId="0" borderId="15" xfId="0" applyNumberFormat="1" applyFont="1" applyFill="1" applyBorder="1" applyAlignment="1">
      <alignment horizontal="center" wrapText="1" shrinkToFit="1"/>
    </xf>
    <xf numFmtId="2" fontId="1" fillId="0" borderId="10" xfId="0" applyNumberFormat="1" applyFont="1" applyFill="1" applyBorder="1" applyAlignment="1">
      <alignment horizontal="center" wrapText="1" shrinkToFit="1"/>
    </xf>
    <xf numFmtId="0" fontId="1" fillId="0" borderId="10"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8"/>
  <sheetViews>
    <sheetView tabSelected="1" view="pageBreakPreview" zoomScale="93" zoomScaleSheetLayoutView="93" zoomScalePageLayoutView="0" workbookViewId="0" topLeftCell="A1">
      <pane ySplit="4" topLeftCell="A131" activePane="bottomLeft" state="frozen"/>
      <selection pane="topLeft" activeCell="A1" sqref="A1"/>
      <selection pane="bottomLeft" activeCell="A137" sqref="A137"/>
    </sheetView>
  </sheetViews>
  <sheetFormatPr defaultColWidth="9.00390625" defaultRowHeight="12.75"/>
  <cols>
    <col min="1" max="1" width="25.00390625" style="0" customWidth="1"/>
    <col min="2" max="2" width="15.75390625" style="0" customWidth="1"/>
    <col min="3" max="3" width="22.75390625" style="0" customWidth="1"/>
    <col min="4" max="4" width="15.375" style="0" customWidth="1"/>
    <col min="5" max="5" width="16.375" style="5" customWidth="1"/>
    <col min="6" max="6" width="16.375" style="0" customWidth="1"/>
    <col min="7" max="7" width="13.00390625" style="0" customWidth="1"/>
    <col min="8" max="8" width="12.25390625" style="0" customWidth="1"/>
    <col min="9" max="9" width="32.125" style="0" customWidth="1"/>
    <col min="10" max="10" width="19.375" style="4" customWidth="1"/>
    <col min="12" max="12" width="20.125" style="0" customWidth="1"/>
  </cols>
  <sheetData>
    <row r="1" spans="1:10" ht="12.75">
      <c r="A1" s="78" t="s">
        <v>21</v>
      </c>
      <c r="B1" s="78"/>
      <c r="C1" s="78"/>
      <c r="D1" s="78"/>
      <c r="E1" s="78"/>
      <c r="F1" s="78"/>
      <c r="G1" s="78"/>
      <c r="H1" s="78"/>
      <c r="I1" s="78"/>
      <c r="J1" s="78"/>
    </row>
    <row r="2" spans="1:10" ht="12.75">
      <c r="A2" s="3"/>
      <c r="B2" s="3"/>
      <c r="C2" s="3"/>
      <c r="D2" s="3"/>
      <c r="E2" s="3"/>
      <c r="F2" s="3" t="s">
        <v>53</v>
      </c>
      <c r="G2" s="3"/>
      <c r="H2" s="3"/>
      <c r="I2" s="3"/>
      <c r="J2" s="3"/>
    </row>
    <row r="3" spans="1:10" ht="17.25" customHeight="1">
      <c r="A3" s="89" t="s">
        <v>0</v>
      </c>
      <c r="B3" s="55" t="s">
        <v>10</v>
      </c>
      <c r="C3" s="55" t="s">
        <v>12</v>
      </c>
      <c r="D3" s="74" t="s">
        <v>11</v>
      </c>
      <c r="E3" s="90"/>
      <c r="F3" s="90"/>
      <c r="G3" s="55" t="s">
        <v>16</v>
      </c>
      <c r="H3" s="55" t="s">
        <v>19</v>
      </c>
      <c r="I3" s="89" t="s">
        <v>17</v>
      </c>
      <c r="J3" s="58" t="s">
        <v>18</v>
      </c>
    </row>
    <row r="4" spans="1:12" ht="135" customHeight="1">
      <c r="A4" s="90"/>
      <c r="B4" s="97"/>
      <c r="C4" s="60"/>
      <c r="D4" s="8" t="s">
        <v>13</v>
      </c>
      <c r="E4" s="8" t="s">
        <v>14</v>
      </c>
      <c r="F4" s="8" t="s">
        <v>15</v>
      </c>
      <c r="G4" s="57"/>
      <c r="H4" s="57"/>
      <c r="I4" s="90"/>
      <c r="J4" s="60"/>
      <c r="L4" s="10"/>
    </row>
    <row r="5" spans="1:10" ht="15" customHeight="1">
      <c r="A5" s="12">
        <v>1</v>
      </c>
      <c r="B5" s="13">
        <v>2</v>
      </c>
      <c r="C5" s="2">
        <v>3</v>
      </c>
      <c r="D5" s="8">
        <v>4</v>
      </c>
      <c r="E5" s="8">
        <v>5</v>
      </c>
      <c r="F5" s="8">
        <v>6</v>
      </c>
      <c r="G5" s="11">
        <v>7</v>
      </c>
      <c r="H5" s="11">
        <v>8</v>
      </c>
      <c r="I5" s="14">
        <v>9</v>
      </c>
      <c r="J5" s="2">
        <v>10</v>
      </c>
    </row>
    <row r="6" spans="1:10" ht="13.5">
      <c r="A6" s="22" t="s">
        <v>5</v>
      </c>
      <c r="B6" s="28">
        <f>B7+B8+B9+B12+B13+B11+B10</f>
        <v>13062568.807740001</v>
      </c>
      <c r="C6" s="28">
        <f>C7+C8+C9+C12+C13+C11+C10</f>
        <v>2722623.4018000006</v>
      </c>
      <c r="D6" s="28">
        <f>D7+D8+D9+D12+D13+D11+D10</f>
        <v>2697266.1142900004</v>
      </c>
      <c r="E6" s="28">
        <f>E7+E8+E9+E12+E13+E11+E10</f>
        <v>2428803.2631</v>
      </c>
      <c r="F6" s="28">
        <f aca="true" t="shared" si="0" ref="F6:F47">D6+E6</f>
        <v>5126069.377390001</v>
      </c>
      <c r="G6" s="23">
        <f aca="true" t="shared" si="1" ref="G6:G42">E6/C6*100</f>
        <v>89.2081975602741</v>
      </c>
      <c r="H6" s="23">
        <f aca="true" t="shared" si="2" ref="H6:H42">F6/B6*100</f>
        <v>39.24242966936669</v>
      </c>
      <c r="I6" s="24"/>
      <c r="J6" s="25"/>
    </row>
    <row r="7" spans="1:10" ht="12.75">
      <c r="A7" s="18" t="s">
        <v>1</v>
      </c>
      <c r="B7" s="27">
        <f aca="true" t="shared" si="3" ref="B7:E9">B15+B22+B27+B33+B38+B43+B48+B53+B58+B63+B68+B73+B79+B85+B90+B95+B100+B105+B110+B115+B122+B127+B132+B138</f>
        <v>1577768.8818099997</v>
      </c>
      <c r="C7" s="27">
        <f t="shared" si="3"/>
        <v>356633.13226</v>
      </c>
      <c r="D7" s="27">
        <f t="shared" si="3"/>
        <v>359811.52237</v>
      </c>
      <c r="E7" s="27">
        <f t="shared" si="3"/>
        <v>356488.69313</v>
      </c>
      <c r="F7" s="27">
        <f t="shared" si="0"/>
        <v>716300.2155</v>
      </c>
      <c r="G7" s="15">
        <f t="shared" si="1"/>
        <v>99.9594992397132</v>
      </c>
      <c r="H7" s="15">
        <f t="shared" si="2"/>
        <v>45.39956540898867</v>
      </c>
      <c r="I7" s="16"/>
      <c r="J7" s="6"/>
    </row>
    <row r="8" spans="1:10" ht="12.75">
      <c r="A8" s="18" t="s">
        <v>2</v>
      </c>
      <c r="B8" s="27">
        <f t="shared" si="3"/>
        <v>5931934.103940001</v>
      </c>
      <c r="C8" s="27">
        <f t="shared" si="3"/>
        <v>1365560.90952</v>
      </c>
      <c r="D8" s="27">
        <f t="shared" si="3"/>
        <v>1343690.9997500002</v>
      </c>
      <c r="E8" s="27">
        <f t="shared" si="3"/>
        <v>1148665.1323900002</v>
      </c>
      <c r="F8" s="27">
        <f t="shared" si="0"/>
        <v>2492356.1321400004</v>
      </c>
      <c r="G8" s="15">
        <f t="shared" si="1"/>
        <v>84.11672627578074</v>
      </c>
      <c r="H8" s="15">
        <f t="shared" si="2"/>
        <v>42.01591063671077</v>
      </c>
      <c r="I8" s="16"/>
      <c r="J8" s="6"/>
    </row>
    <row r="9" spans="1:10" ht="12.75">
      <c r="A9" s="18" t="s">
        <v>3</v>
      </c>
      <c r="B9" s="27">
        <f t="shared" si="3"/>
        <v>4320955.3854600005</v>
      </c>
      <c r="C9" s="27">
        <f t="shared" si="3"/>
        <v>831716.02358</v>
      </c>
      <c r="D9" s="27">
        <f t="shared" si="3"/>
        <v>798398.7738900001</v>
      </c>
      <c r="E9" s="27">
        <f t="shared" si="3"/>
        <v>810489.4875899998</v>
      </c>
      <c r="F9" s="27">
        <f t="shared" si="0"/>
        <v>1608888.2614799999</v>
      </c>
      <c r="G9" s="15">
        <f t="shared" si="1"/>
        <v>97.44786256508156</v>
      </c>
      <c r="H9" s="15">
        <f t="shared" si="2"/>
        <v>37.23454925949717</v>
      </c>
      <c r="I9" s="16"/>
      <c r="J9" s="6"/>
    </row>
    <row r="10" spans="1:10" ht="12.75">
      <c r="A10" s="18" t="s">
        <v>54</v>
      </c>
      <c r="B10" s="27">
        <f>B30+B76</f>
        <v>1349.84348</v>
      </c>
      <c r="C10" s="27">
        <f>C30+C76+C18+C82</f>
        <v>1445.541</v>
      </c>
      <c r="D10" s="27">
        <f>D30+D76</f>
        <v>354.07248</v>
      </c>
      <c r="E10" s="27">
        <f>E30+E76+E18+E82</f>
        <v>1445.541</v>
      </c>
      <c r="F10" s="27">
        <f t="shared" si="0"/>
        <v>1799.61348</v>
      </c>
      <c r="G10" s="15"/>
      <c r="H10" s="15"/>
      <c r="I10" s="16"/>
      <c r="J10" s="6"/>
    </row>
    <row r="11" spans="1:10" ht="12.75">
      <c r="A11" s="18" t="s">
        <v>4</v>
      </c>
      <c r="B11" s="27">
        <f>B19+B25+B31+B36+B41+B46+B51+B56+B61+B66+B71+B77+B88+B93+B98+B103+B108+B113+B118+B125+B130+B135</f>
        <v>860482.2444999999</v>
      </c>
      <c r="C11" s="27">
        <f>C20+C36+C41+C46+C51+C56+C61+C66+C71+C77+C88+C93+C98+C103+C108+C113+C118+C125+C130+C135</f>
        <v>148015.5191</v>
      </c>
      <c r="D11" s="27">
        <f>D19+D25+D31+D36+D41+D46+D51+D56+D61+D66+D71+D77+D88+D93+D98+D103+D108+D113+D118+D125+D130+D135</f>
        <v>132992.87358</v>
      </c>
      <c r="E11" s="27">
        <f>E20+E36+E41+E46+E51+E56+E61+E66+E71+E77+E88+E93+E98+E103+E108+E113+E118+E125+E130+E135</f>
        <v>96815.13265</v>
      </c>
      <c r="F11" s="27">
        <f t="shared" si="0"/>
        <v>229808.00623</v>
      </c>
      <c r="G11" s="15">
        <f t="shared" si="1"/>
        <v>65.40877148469224</v>
      </c>
      <c r="H11" s="15">
        <f t="shared" si="2"/>
        <v>26.70688531911945</v>
      </c>
      <c r="I11" s="16"/>
      <c r="J11" s="6"/>
    </row>
    <row r="12" spans="1:10" ht="45.75" customHeight="1">
      <c r="A12" s="18" t="str">
        <f aca="true" t="shared" si="4" ref="A12:H12">A25</f>
        <v>за счет источников финансового дефицита районного бюджета</v>
      </c>
      <c r="B12" s="27">
        <f t="shared" si="4"/>
        <v>359680.6</v>
      </c>
      <c r="C12" s="27">
        <f t="shared" si="4"/>
        <v>13072.6</v>
      </c>
      <c r="D12" s="27">
        <f t="shared" si="4"/>
        <v>57799.8</v>
      </c>
      <c r="E12" s="27">
        <f t="shared" si="4"/>
        <v>13072.6</v>
      </c>
      <c r="F12" s="27">
        <f t="shared" si="4"/>
        <v>70872.40000000001</v>
      </c>
      <c r="G12" s="15">
        <f t="shared" si="4"/>
        <v>100</v>
      </c>
      <c r="H12" s="15">
        <f t="shared" si="4"/>
        <v>19.70425983497581</v>
      </c>
      <c r="I12" s="17"/>
      <c r="J12" s="9"/>
    </row>
    <row r="13" spans="1:10" ht="12.75">
      <c r="A13" s="18" t="s">
        <v>33</v>
      </c>
      <c r="B13" s="27">
        <f>B19+B83+B142</f>
        <v>10397.74855</v>
      </c>
      <c r="C13" s="27">
        <f>C19+C83+C142</f>
        <v>6179.67634</v>
      </c>
      <c r="D13" s="27">
        <f>D19+D83+D142</f>
        <v>4218.07222</v>
      </c>
      <c r="E13" s="27">
        <f>E19+E83+E142</f>
        <v>1826.67634</v>
      </c>
      <c r="F13" s="27">
        <f t="shared" si="0"/>
        <v>6044.74856</v>
      </c>
      <c r="G13" s="15">
        <v>103.6</v>
      </c>
      <c r="H13" s="15">
        <v>0</v>
      </c>
      <c r="I13" s="17"/>
      <c r="J13" s="9"/>
    </row>
    <row r="14" spans="1:11" ht="83.25" customHeight="1">
      <c r="A14" s="18" t="s">
        <v>40</v>
      </c>
      <c r="B14" s="27">
        <f>B15+B16+B17+B19+B20</f>
        <v>1163092.94314</v>
      </c>
      <c r="C14" s="27">
        <f>C15+C16+C17+C19+C20</f>
        <v>394186.30918</v>
      </c>
      <c r="D14" s="27">
        <f>D15+D16+D17+D19+D20</f>
        <v>85191.61395999999</v>
      </c>
      <c r="E14" s="27">
        <f>E15+E16+E17+E19+E20</f>
        <v>286618.23094000004</v>
      </c>
      <c r="F14" s="27">
        <f t="shared" si="0"/>
        <v>371809.8449</v>
      </c>
      <c r="G14" s="15">
        <f t="shared" si="1"/>
        <v>72.7113611673204</v>
      </c>
      <c r="H14" s="15">
        <f t="shared" si="2"/>
        <v>31.96733735622414</v>
      </c>
      <c r="I14" s="85" t="s">
        <v>91</v>
      </c>
      <c r="J14" s="87" t="s">
        <v>90</v>
      </c>
      <c r="K14" s="10"/>
    </row>
    <row r="15" spans="1:10" ht="44.25" customHeight="1">
      <c r="A15" s="8" t="s">
        <v>1</v>
      </c>
      <c r="B15" s="31">
        <v>692918.4</v>
      </c>
      <c r="C15" s="31">
        <v>142512.2</v>
      </c>
      <c r="D15" s="31">
        <v>32983</v>
      </c>
      <c r="E15" s="31">
        <v>142512.2</v>
      </c>
      <c r="F15" s="31">
        <f t="shared" si="0"/>
        <v>175495.2</v>
      </c>
      <c r="G15" s="32">
        <f t="shared" si="1"/>
        <v>100</v>
      </c>
      <c r="H15" s="32">
        <f t="shared" si="2"/>
        <v>25.326964906690314</v>
      </c>
      <c r="I15" s="86"/>
      <c r="J15" s="88"/>
    </row>
    <row r="16" spans="1:10" ht="44.25" customHeight="1">
      <c r="A16" s="8" t="s">
        <v>2</v>
      </c>
      <c r="B16" s="31">
        <v>181986.90534</v>
      </c>
      <c r="C16" s="31">
        <v>136402.913</v>
      </c>
      <c r="D16" s="31">
        <v>19023.99234</v>
      </c>
      <c r="E16" s="31">
        <v>86003.11839</v>
      </c>
      <c r="F16" s="31">
        <f t="shared" si="0"/>
        <v>105027.11073</v>
      </c>
      <c r="G16" s="32">
        <f t="shared" si="1"/>
        <v>63.050793050145494</v>
      </c>
      <c r="H16" s="32">
        <f t="shared" si="2"/>
        <v>57.711355953760176</v>
      </c>
      <c r="I16" s="86"/>
      <c r="J16" s="88"/>
    </row>
    <row r="17" spans="1:10" ht="44.25" customHeight="1">
      <c r="A17" s="8" t="s">
        <v>3</v>
      </c>
      <c r="B17" s="31">
        <v>207867.33947</v>
      </c>
      <c r="C17" s="31">
        <v>51785.27618</v>
      </c>
      <c r="D17" s="31">
        <v>23550.24329</v>
      </c>
      <c r="E17" s="31">
        <v>44253.86255</v>
      </c>
      <c r="F17" s="31">
        <f t="shared" si="0"/>
        <v>67804.10584</v>
      </c>
      <c r="G17" s="32">
        <f t="shared" si="1"/>
        <v>85.45645753858369</v>
      </c>
      <c r="H17" s="32">
        <f t="shared" si="2"/>
        <v>32.61893186918173</v>
      </c>
      <c r="I17" s="86"/>
      <c r="J17" s="88"/>
    </row>
    <row r="18" spans="1:10" ht="44.25" customHeight="1">
      <c r="A18" s="8" t="s">
        <v>54</v>
      </c>
      <c r="B18" s="31">
        <v>0</v>
      </c>
      <c r="C18" s="31">
        <v>10</v>
      </c>
      <c r="D18" s="31">
        <v>0</v>
      </c>
      <c r="E18" s="31">
        <v>10</v>
      </c>
      <c r="F18" s="31">
        <f t="shared" si="0"/>
        <v>10</v>
      </c>
      <c r="G18" s="32">
        <f t="shared" si="1"/>
        <v>100</v>
      </c>
      <c r="H18" s="32" t="e">
        <f t="shared" si="2"/>
        <v>#DIV/0!</v>
      </c>
      <c r="I18" s="86"/>
      <c r="J18" s="88"/>
    </row>
    <row r="19" spans="1:10" ht="44.25" customHeight="1">
      <c r="A19" s="8" t="s">
        <v>34</v>
      </c>
      <c r="B19" s="31">
        <v>3820.83333</v>
      </c>
      <c r="C19" s="31">
        <v>0</v>
      </c>
      <c r="D19" s="31">
        <v>3820.83333</v>
      </c>
      <c r="E19" s="31">
        <v>0</v>
      </c>
      <c r="F19" s="31">
        <f t="shared" si="0"/>
        <v>3820.83333</v>
      </c>
      <c r="G19" s="32" t="e">
        <f t="shared" si="1"/>
        <v>#DIV/0!</v>
      </c>
      <c r="H19" s="32">
        <f t="shared" si="2"/>
        <v>100</v>
      </c>
      <c r="I19" s="86"/>
      <c r="J19" s="88"/>
    </row>
    <row r="20" spans="1:10" ht="198" customHeight="1">
      <c r="A20" s="8" t="s">
        <v>4</v>
      </c>
      <c r="B20" s="31">
        <v>76499.465</v>
      </c>
      <c r="C20" s="31">
        <v>63485.92</v>
      </c>
      <c r="D20" s="31">
        <v>5813.545</v>
      </c>
      <c r="E20" s="31">
        <v>13849.05</v>
      </c>
      <c r="F20" s="31">
        <f t="shared" si="0"/>
        <v>19662.595</v>
      </c>
      <c r="G20" s="32">
        <f t="shared" si="1"/>
        <v>21.814364507909783</v>
      </c>
      <c r="H20" s="32">
        <f t="shared" si="2"/>
        <v>25.70291831452678</v>
      </c>
      <c r="I20" s="86"/>
      <c r="J20" s="88"/>
    </row>
    <row r="21" spans="1:18" ht="144.75" customHeight="1">
      <c r="A21" s="18" t="s">
        <v>6</v>
      </c>
      <c r="B21" s="27">
        <f>B22+B23+B24+B25</f>
        <v>732960.42034</v>
      </c>
      <c r="C21" s="27">
        <f>C22+C23+C24+C25</f>
        <v>72084.60396000001</v>
      </c>
      <c r="D21" s="27">
        <f>D22+D23+D24+D25</f>
        <v>204900.63637999998</v>
      </c>
      <c r="E21" s="27">
        <f>E22+E23+E24+E25</f>
        <v>72084.60396000001</v>
      </c>
      <c r="F21" s="27">
        <f t="shared" si="0"/>
        <v>276985.24034</v>
      </c>
      <c r="G21" s="15">
        <f t="shared" si="1"/>
        <v>100</v>
      </c>
      <c r="H21" s="15">
        <f t="shared" si="2"/>
        <v>37.78993144152508</v>
      </c>
      <c r="I21" s="79" t="s">
        <v>37</v>
      </c>
      <c r="J21" s="70" t="s">
        <v>22</v>
      </c>
      <c r="K21" s="1"/>
      <c r="L21" s="1"/>
      <c r="M21" s="1"/>
      <c r="N21" s="1"/>
      <c r="O21" s="1"/>
      <c r="P21" s="1"/>
      <c r="Q21" s="1"/>
      <c r="R21" s="1"/>
    </row>
    <row r="22" spans="1:10" ht="45.75" customHeight="1">
      <c r="A22" s="8" t="s">
        <v>1</v>
      </c>
      <c r="B22" s="31">
        <v>0</v>
      </c>
      <c r="C22" s="31">
        <v>0</v>
      </c>
      <c r="D22" s="31">
        <v>0</v>
      </c>
      <c r="E22" s="31">
        <v>0</v>
      </c>
      <c r="F22" s="31">
        <f t="shared" si="0"/>
        <v>0</v>
      </c>
      <c r="G22" s="32" t="e">
        <f t="shared" si="1"/>
        <v>#DIV/0!</v>
      </c>
      <c r="H22" s="32" t="e">
        <f t="shared" si="2"/>
        <v>#DIV/0!</v>
      </c>
      <c r="I22" s="80"/>
      <c r="J22" s="59"/>
    </row>
    <row r="23" spans="1:10" ht="35.25" customHeight="1">
      <c r="A23" s="8" t="s">
        <v>2</v>
      </c>
      <c r="B23" s="31">
        <v>121407</v>
      </c>
      <c r="C23" s="31">
        <v>14566</v>
      </c>
      <c r="D23" s="31">
        <v>19191</v>
      </c>
      <c r="E23" s="31">
        <v>14566</v>
      </c>
      <c r="F23" s="31">
        <f t="shared" si="0"/>
        <v>33757</v>
      </c>
      <c r="G23" s="32">
        <f t="shared" si="1"/>
        <v>100</v>
      </c>
      <c r="H23" s="32">
        <f t="shared" si="2"/>
        <v>27.80482179775466</v>
      </c>
      <c r="I23" s="80"/>
      <c r="J23" s="59"/>
    </row>
    <row r="24" spans="1:10" ht="47.25" customHeight="1">
      <c r="A24" s="8" t="s">
        <v>3</v>
      </c>
      <c r="B24" s="31">
        <v>251872.82034</v>
      </c>
      <c r="C24" s="31">
        <v>44446.00396</v>
      </c>
      <c r="D24" s="31">
        <v>127909.83638</v>
      </c>
      <c r="E24" s="31">
        <v>44446.00396</v>
      </c>
      <c r="F24" s="31">
        <f t="shared" si="0"/>
        <v>172355.84034</v>
      </c>
      <c r="G24" s="32">
        <f t="shared" si="1"/>
        <v>100</v>
      </c>
      <c r="H24" s="32">
        <f t="shared" si="2"/>
        <v>68.42970992556441</v>
      </c>
      <c r="I24" s="80"/>
      <c r="J24" s="59"/>
    </row>
    <row r="25" spans="1:10" ht="63.75" customHeight="1">
      <c r="A25" s="8" t="s">
        <v>7</v>
      </c>
      <c r="B25" s="31">
        <v>359680.6</v>
      </c>
      <c r="C25" s="31">
        <v>13072.6</v>
      </c>
      <c r="D25" s="31">
        <v>57799.8</v>
      </c>
      <c r="E25" s="31">
        <v>13072.6</v>
      </c>
      <c r="F25" s="31">
        <f t="shared" si="0"/>
        <v>70872.40000000001</v>
      </c>
      <c r="G25" s="32">
        <f t="shared" si="1"/>
        <v>100</v>
      </c>
      <c r="H25" s="32">
        <f t="shared" si="2"/>
        <v>19.70425983497581</v>
      </c>
      <c r="I25" s="81"/>
      <c r="J25" s="60"/>
    </row>
    <row r="26" spans="1:10" ht="93.75" customHeight="1">
      <c r="A26" s="18" t="s">
        <v>43</v>
      </c>
      <c r="B26" s="27">
        <f>B27+B28+B29+B30+B31</f>
        <v>5155.914949999999</v>
      </c>
      <c r="C26" s="27">
        <f>C27+C28+C29+C30</f>
        <v>4695.914949999999</v>
      </c>
      <c r="D26" s="27">
        <f>D27+D28+D29+D31</f>
        <v>92</v>
      </c>
      <c r="E26" s="27">
        <f>E27+E28+E29+E30</f>
        <v>4695.914949999999</v>
      </c>
      <c r="F26" s="27">
        <f t="shared" si="0"/>
        <v>4787.914949999999</v>
      </c>
      <c r="G26" s="15">
        <f t="shared" si="1"/>
        <v>100</v>
      </c>
      <c r="H26" s="15">
        <f t="shared" si="2"/>
        <v>92.8625665169283</v>
      </c>
      <c r="I26" s="55" t="s">
        <v>55</v>
      </c>
      <c r="J26" s="94" t="s">
        <v>56</v>
      </c>
    </row>
    <row r="27" spans="1:10" ht="12.75">
      <c r="A27" s="8" t="s">
        <v>1</v>
      </c>
      <c r="B27" s="31">
        <v>0</v>
      </c>
      <c r="C27" s="31">
        <v>0</v>
      </c>
      <c r="D27" s="31">
        <v>0</v>
      </c>
      <c r="E27" s="31">
        <v>0</v>
      </c>
      <c r="F27" s="31">
        <f t="shared" si="0"/>
        <v>0</v>
      </c>
      <c r="G27" s="32" t="e">
        <f t="shared" si="1"/>
        <v>#DIV/0!</v>
      </c>
      <c r="H27" s="32" t="e">
        <f t="shared" si="2"/>
        <v>#DIV/0!</v>
      </c>
      <c r="I27" s="56"/>
      <c r="J27" s="95"/>
    </row>
    <row r="28" spans="1:10" ht="12.75">
      <c r="A28" s="8" t="s">
        <v>2</v>
      </c>
      <c r="B28" s="31">
        <v>4005.4</v>
      </c>
      <c r="C28" s="31">
        <v>4005.4</v>
      </c>
      <c r="D28" s="31">
        <v>0</v>
      </c>
      <c r="E28" s="31">
        <v>4005.4</v>
      </c>
      <c r="F28" s="31">
        <f t="shared" si="0"/>
        <v>4005.4</v>
      </c>
      <c r="G28" s="32">
        <f t="shared" si="1"/>
        <v>100</v>
      </c>
      <c r="H28" s="32">
        <f t="shared" si="2"/>
        <v>100</v>
      </c>
      <c r="I28" s="56"/>
      <c r="J28" s="95"/>
    </row>
    <row r="29" spans="1:10" ht="12.75">
      <c r="A29" s="8" t="s">
        <v>3</v>
      </c>
      <c r="B29" s="31">
        <v>663.24395</v>
      </c>
      <c r="C29" s="31">
        <v>203.24395</v>
      </c>
      <c r="D29" s="31">
        <v>92</v>
      </c>
      <c r="E29" s="31">
        <v>203.24395</v>
      </c>
      <c r="F29" s="31">
        <f t="shared" si="0"/>
        <v>295.24395000000004</v>
      </c>
      <c r="G29" s="32">
        <f t="shared" si="1"/>
        <v>100</v>
      </c>
      <c r="H29" s="32">
        <f t="shared" si="2"/>
        <v>44.51513654968131</v>
      </c>
      <c r="I29" s="56"/>
      <c r="J29" s="95"/>
    </row>
    <row r="30" spans="1:10" ht="12.75">
      <c r="A30" s="8" t="s">
        <v>54</v>
      </c>
      <c r="B30" s="31">
        <v>487.271</v>
      </c>
      <c r="C30" s="31">
        <v>487.271</v>
      </c>
      <c r="D30" s="31">
        <v>0</v>
      </c>
      <c r="E30" s="31">
        <v>487.271</v>
      </c>
      <c r="F30" s="31">
        <f t="shared" si="0"/>
        <v>487.271</v>
      </c>
      <c r="G30" s="32">
        <f t="shared" si="1"/>
        <v>100</v>
      </c>
      <c r="H30" s="32">
        <f t="shared" si="2"/>
        <v>100</v>
      </c>
      <c r="I30" s="56"/>
      <c r="J30" s="95"/>
    </row>
    <row r="31" spans="1:12" ht="168.75" customHeight="1">
      <c r="A31" s="8" t="s">
        <v>4</v>
      </c>
      <c r="B31" s="31">
        <v>0</v>
      </c>
      <c r="C31" s="31">
        <v>0</v>
      </c>
      <c r="D31" s="31">
        <v>0</v>
      </c>
      <c r="E31" s="31">
        <v>0</v>
      </c>
      <c r="F31" s="31">
        <f t="shared" si="0"/>
        <v>0</v>
      </c>
      <c r="G31" s="32" t="e">
        <f t="shared" si="1"/>
        <v>#DIV/0!</v>
      </c>
      <c r="H31" s="32" t="e">
        <f t="shared" si="2"/>
        <v>#DIV/0!</v>
      </c>
      <c r="I31" s="57"/>
      <c r="J31" s="96"/>
      <c r="L31" s="5"/>
    </row>
    <row r="32" spans="1:10" ht="89.25" customHeight="1">
      <c r="A32" s="18" t="s">
        <v>96</v>
      </c>
      <c r="B32" s="27">
        <f>B33+B34+B35+B36</f>
        <v>204135.33583</v>
      </c>
      <c r="C32" s="27">
        <f>C33+C34+C35+C36</f>
        <v>100171.71305</v>
      </c>
      <c r="D32" s="27">
        <f>D33+D34+D35+D36</f>
        <v>20</v>
      </c>
      <c r="E32" s="27">
        <f>E33+E34+E35+E36</f>
        <v>100171.71305</v>
      </c>
      <c r="F32" s="27">
        <f t="shared" si="0"/>
        <v>100191.71305</v>
      </c>
      <c r="G32" s="15">
        <f t="shared" si="1"/>
        <v>100</v>
      </c>
      <c r="H32" s="15">
        <f t="shared" si="2"/>
        <v>49.0810239406262</v>
      </c>
      <c r="I32" s="82" t="s">
        <v>57</v>
      </c>
      <c r="J32" s="94" t="s">
        <v>41</v>
      </c>
    </row>
    <row r="33" spans="1:10" ht="12.75">
      <c r="A33" s="8" t="s">
        <v>1</v>
      </c>
      <c r="B33" s="31">
        <v>0</v>
      </c>
      <c r="C33" s="31">
        <v>0</v>
      </c>
      <c r="D33" s="31">
        <v>0</v>
      </c>
      <c r="E33" s="31">
        <v>0</v>
      </c>
      <c r="F33" s="31">
        <f t="shared" si="0"/>
        <v>0</v>
      </c>
      <c r="G33" s="32" t="e">
        <f t="shared" si="1"/>
        <v>#DIV/0!</v>
      </c>
      <c r="H33" s="32" t="e">
        <f t="shared" si="2"/>
        <v>#DIV/0!</v>
      </c>
      <c r="I33" s="49"/>
      <c r="J33" s="95"/>
    </row>
    <row r="34" spans="1:10" ht="12.75">
      <c r="A34" s="8" t="s">
        <v>2</v>
      </c>
      <c r="B34" s="31">
        <v>203393.62278</v>
      </c>
      <c r="C34" s="31">
        <v>100000</v>
      </c>
      <c r="D34" s="31">
        <v>0</v>
      </c>
      <c r="E34" s="31">
        <v>100000</v>
      </c>
      <c r="F34" s="31">
        <f t="shared" si="0"/>
        <v>100000</v>
      </c>
      <c r="G34" s="32">
        <f t="shared" si="1"/>
        <v>100</v>
      </c>
      <c r="H34" s="32">
        <f t="shared" si="2"/>
        <v>49.16574995478823</v>
      </c>
      <c r="I34" s="49"/>
      <c r="J34" s="95"/>
    </row>
    <row r="35" spans="1:10" ht="12.75">
      <c r="A35" s="8" t="s">
        <v>3</v>
      </c>
      <c r="B35" s="31">
        <v>741.71305</v>
      </c>
      <c r="C35" s="31">
        <v>171.71305</v>
      </c>
      <c r="D35" s="31">
        <v>20</v>
      </c>
      <c r="E35" s="31">
        <v>171.71305</v>
      </c>
      <c r="F35" s="31">
        <f t="shared" si="0"/>
        <v>191.71305</v>
      </c>
      <c r="G35" s="32">
        <f t="shared" si="1"/>
        <v>100</v>
      </c>
      <c r="H35" s="32">
        <f t="shared" si="2"/>
        <v>25.847334086949125</v>
      </c>
      <c r="I35" s="49"/>
      <c r="J35" s="95"/>
    </row>
    <row r="36" spans="1:10" ht="208.5" customHeight="1">
      <c r="A36" s="8" t="s">
        <v>4</v>
      </c>
      <c r="B36" s="31">
        <v>0</v>
      </c>
      <c r="C36" s="31">
        <v>0</v>
      </c>
      <c r="D36" s="31">
        <v>0</v>
      </c>
      <c r="E36" s="31">
        <v>0</v>
      </c>
      <c r="F36" s="31">
        <f t="shared" si="0"/>
        <v>0</v>
      </c>
      <c r="G36" s="32" t="e">
        <f t="shared" si="1"/>
        <v>#DIV/0!</v>
      </c>
      <c r="H36" s="32" t="e">
        <f t="shared" si="2"/>
        <v>#DIV/0!</v>
      </c>
      <c r="I36" s="50"/>
      <c r="J36" s="96"/>
    </row>
    <row r="37" spans="1:10" ht="98.25" customHeight="1">
      <c r="A37" s="33" t="s">
        <v>59</v>
      </c>
      <c r="B37" s="27">
        <f>B38+B39+B40+B41</f>
        <v>56630.80715</v>
      </c>
      <c r="C37" s="27">
        <f>C38+C39+C40+C41</f>
        <v>9187.25831</v>
      </c>
      <c r="D37" s="27">
        <f>D38+D39+D40+D41</f>
        <v>8681.54884</v>
      </c>
      <c r="E37" s="27">
        <f>E38+E39+E40+E41</f>
        <v>9187.25831</v>
      </c>
      <c r="F37" s="27">
        <f t="shared" si="0"/>
        <v>17868.80715</v>
      </c>
      <c r="G37" s="15">
        <f t="shared" si="1"/>
        <v>100</v>
      </c>
      <c r="H37" s="15">
        <f t="shared" si="2"/>
        <v>31.553156398901866</v>
      </c>
      <c r="I37" s="51" t="s">
        <v>42</v>
      </c>
      <c r="J37" s="55" t="s">
        <v>58</v>
      </c>
    </row>
    <row r="38" spans="1:10" ht="12.75">
      <c r="A38" s="34" t="s">
        <v>1</v>
      </c>
      <c r="B38" s="31">
        <v>0</v>
      </c>
      <c r="C38" s="31">
        <v>0</v>
      </c>
      <c r="D38" s="31">
        <v>0</v>
      </c>
      <c r="E38" s="31">
        <v>0</v>
      </c>
      <c r="F38" s="31">
        <f t="shared" si="0"/>
        <v>0</v>
      </c>
      <c r="G38" s="32" t="e">
        <f t="shared" si="1"/>
        <v>#DIV/0!</v>
      </c>
      <c r="H38" s="32" t="e">
        <f t="shared" si="2"/>
        <v>#DIV/0!</v>
      </c>
      <c r="I38" s="91"/>
      <c r="J38" s="56"/>
    </row>
    <row r="39" spans="1:10" ht="12.75">
      <c r="A39" s="34" t="s">
        <v>2</v>
      </c>
      <c r="B39" s="31">
        <v>0</v>
      </c>
      <c r="C39" s="31">
        <v>0</v>
      </c>
      <c r="D39" s="31">
        <v>0</v>
      </c>
      <c r="E39" s="31">
        <v>0</v>
      </c>
      <c r="F39" s="31">
        <f t="shared" si="0"/>
        <v>0</v>
      </c>
      <c r="G39" s="32" t="e">
        <f t="shared" si="1"/>
        <v>#DIV/0!</v>
      </c>
      <c r="H39" s="32" t="e">
        <f t="shared" si="2"/>
        <v>#DIV/0!</v>
      </c>
      <c r="I39" s="91"/>
      <c r="J39" s="56"/>
    </row>
    <row r="40" spans="1:10" ht="12.75">
      <c r="A40" s="34" t="s">
        <v>3</v>
      </c>
      <c r="B40" s="31">
        <v>56630.80715</v>
      </c>
      <c r="C40" s="31">
        <v>9187.25831</v>
      </c>
      <c r="D40" s="31">
        <v>8681.54884</v>
      </c>
      <c r="E40" s="31">
        <v>9187.25831</v>
      </c>
      <c r="F40" s="31">
        <f t="shared" si="0"/>
        <v>17868.80715</v>
      </c>
      <c r="G40" s="32">
        <f t="shared" si="1"/>
        <v>100</v>
      </c>
      <c r="H40" s="32">
        <f t="shared" si="2"/>
        <v>31.553156398901866</v>
      </c>
      <c r="I40" s="91"/>
      <c r="J40" s="56"/>
    </row>
    <row r="41" spans="1:10" ht="406.5" customHeight="1">
      <c r="A41" s="34" t="s">
        <v>4</v>
      </c>
      <c r="B41" s="31">
        <v>0</v>
      </c>
      <c r="C41" s="31">
        <v>0</v>
      </c>
      <c r="D41" s="31">
        <v>0</v>
      </c>
      <c r="E41" s="31">
        <v>0</v>
      </c>
      <c r="F41" s="31">
        <f t="shared" si="0"/>
        <v>0</v>
      </c>
      <c r="G41" s="32" t="e">
        <f t="shared" si="1"/>
        <v>#DIV/0!</v>
      </c>
      <c r="H41" s="32" t="e">
        <f t="shared" si="2"/>
        <v>#DIV/0!</v>
      </c>
      <c r="I41" s="54"/>
      <c r="J41" s="57"/>
    </row>
    <row r="42" spans="1:10" ht="47.25" customHeight="1">
      <c r="A42" s="33" t="s">
        <v>24</v>
      </c>
      <c r="B42" s="27">
        <f>B43+B44+B45+B46</f>
        <v>6153593.08536</v>
      </c>
      <c r="C42" s="27">
        <f>C43+C44+C45+C46</f>
        <v>1048169.9750199999</v>
      </c>
      <c r="D42" s="27">
        <f>D43+D44+D45+D46</f>
        <v>933158.75319</v>
      </c>
      <c r="E42" s="27">
        <f>E43+E44+E45+E46</f>
        <v>1045441.6198899999</v>
      </c>
      <c r="F42" s="27">
        <f t="shared" si="0"/>
        <v>1978600.3730799998</v>
      </c>
      <c r="G42" s="15">
        <f t="shared" si="1"/>
        <v>99.73970298758576</v>
      </c>
      <c r="H42" s="15">
        <f t="shared" si="2"/>
        <v>32.15357833437644</v>
      </c>
      <c r="I42" s="51" t="s">
        <v>60</v>
      </c>
      <c r="J42" s="55" t="s">
        <v>61</v>
      </c>
    </row>
    <row r="43" spans="1:10" ht="12.75">
      <c r="A43" s="34" t="s">
        <v>1</v>
      </c>
      <c r="B43" s="31">
        <v>323716.00429</v>
      </c>
      <c r="C43" s="31">
        <v>56518</v>
      </c>
      <c r="D43" s="31">
        <v>47797.50972</v>
      </c>
      <c r="E43" s="31">
        <v>56430.33838</v>
      </c>
      <c r="F43" s="31">
        <f>D43+E43</f>
        <v>104227.8481</v>
      </c>
      <c r="G43" s="32">
        <f aca="true" t="shared" si="5" ref="G43:G74">E43/C43*100</f>
        <v>99.8448961038961</v>
      </c>
      <c r="H43" s="32">
        <f aca="true" t="shared" si="6" ref="H43:H74">F43/B43*100</f>
        <v>32.19731082761908</v>
      </c>
      <c r="I43" s="52"/>
      <c r="J43" s="56"/>
    </row>
    <row r="44" spans="1:10" ht="12.75">
      <c r="A44" s="34" t="s">
        <v>2</v>
      </c>
      <c r="B44" s="31">
        <v>3360384.82771</v>
      </c>
      <c r="C44" s="31">
        <v>583815.50205</v>
      </c>
      <c r="D44" s="31">
        <v>492155.2569</v>
      </c>
      <c r="E44" s="31">
        <v>582738.32499</v>
      </c>
      <c r="F44" s="31">
        <f t="shared" si="0"/>
        <v>1074893.58189</v>
      </c>
      <c r="G44" s="32">
        <f t="shared" si="5"/>
        <v>99.81549358380899</v>
      </c>
      <c r="H44" s="32">
        <f t="shared" si="6"/>
        <v>31.987216851663604</v>
      </c>
      <c r="I44" s="52"/>
      <c r="J44" s="56"/>
    </row>
    <row r="45" spans="1:10" ht="220.5" customHeight="1">
      <c r="A45" s="34" t="s">
        <v>3</v>
      </c>
      <c r="B45" s="31">
        <v>2024088.68502</v>
      </c>
      <c r="C45" s="31">
        <v>334602.8967</v>
      </c>
      <c r="D45" s="31">
        <v>326929.99032</v>
      </c>
      <c r="E45" s="31">
        <v>334602.8967</v>
      </c>
      <c r="F45" s="31">
        <f t="shared" si="0"/>
        <v>661532.88702</v>
      </c>
      <c r="G45" s="32">
        <f t="shared" si="5"/>
        <v>100</v>
      </c>
      <c r="H45" s="32">
        <f t="shared" si="6"/>
        <v>32.682999115400094</v>
      </c>
      <c r="I45" s="52"/>
      <c r="J45" s="56"/>
    </row>
    <row r="46" spans="1:10" ht="409.5" customHeight="1">
      <c r="A46" s="34" t="s">
        <v>4</v>
      </c>
      <c r="B46" s="31">
        <v>445403.56834</v>
      </c>
      <c r="C46" s="31">
        <v>73233.57627</v>
      </c>
      <c r="D46" s="31">
        <v>66275.99625</v>
      </c>
      <c r="E46" s="31">
        <v>71670.05982</v>
      </c>
      <c r="F46" s="31">
        <f t="shared" si="0"/>
        <v>137946.05607</v>
      </c>
      <c r="G46" s="32">
        <f t="shared" si="5"/>
        <v>97.86502786066929</v>
      </c>
      <c r="H46" s="32">
        <f t="shared" si="6"/>
        <v>30.97102625022045</v>
      </c>
      <c r="I46" s="73"/>
      <c r="J46" s="57"/>
    </row>
    <row r="47" spans="1:10" ht="66.75" customHeight="1">
      <c r="A47" s="33" t="s">
        <v>25</v>
      </c>
      <c r="B47" s="27">
        <f>B48+B49+B50+B51</f>
        <v>515807.66707</v>
      </c>
      <c r="C47" s="27">
        <f>C48+C49+C50+C51</f>
        <v>93784.93544</v>
      </c>
      <c r="D47" s="27">
        <f>D48+D49+D50+D51</f>
        <v>72773.25935000001</v>
      </c>
      <c r="E47" s="27">
        <f>E48+E49+E50+E51</f>
        <v>92525.63684</v>
      </c>
      <c r="F47" s="27">
        <f t="shared" si="0"/>
        <v>165298.89619</v>
      </c>
      <c r="G47" s="15">
        <f t="shared" si="5"/>
        <v>98.65724852921007</v>
      </c>
      <c r="H47" s="15">
        <f t="shared" si="6"/>
        <v>32.046614802948895</v>
      </c>
      <c r="I47" s="51" t="s">
        <v>63</v>
      </c>
      <c r="J47" s="55" t="s">
        <v>62</v>
      </c>
    </row>
    <row r="48" spans="1:10" ht="12.75">
      <c r="A48" s="34" t="s">
        <v>1</v>
      </c>
      <c r="B48" s="31">
        <v>0</v>
      </c>
      <c r="C48" s="31">
        <v>0</v>
      </c>
      <c r="D48" s="31">
        <v>0</v>
      </c>
      <c r="E48" s="31">
        <v>0</v>
      </c>
      <c r="F48" s="31">
        <f>E48-C48</f>
        <v>0</v>
      </c>
      <c r="G48" s="32" t="e">
        <f t="shared" si="5"/>
        <v>#DIV/0!</v>
      </c>
      <c r="H48" s="32" t="e">
        <f t="shared" si="6"/>
        <v>#DIV/0!</v>
      </c>
      <c r="I48" s="52"/>
      <c r="J48" s="56"/>
    </row>
    <row r="49" spans="1:10" ht="12.75">
      <c r="A49" s="34" t="s">
        <v>2</v>
      </c>
      <c r="B49" s="31">
        <v>20489.4</v>
      </c>
      <c r="C49" s="31">
        <v>9236.6</v>
      </c>
      <c r="D49" s="31">
        <v>11244.036</v>
      </c>
      <c r="E49" s="31">
        <v>9236.6</v>
      </c>
      <c r="F49" s="31">
        <f>D49+E49</f>
        <v>20480.636</v>
      </c>
      <c r="G49" s="32">
        <f t="shared" si="5"/>
        <v>100</v>
      </c>
      <c r="H49" s="32">
        <f t="shared" si="6"/>
        <v>99.95722666354308</v>
      </c>
      <c r="I49" s="52"/>
      <c r="J49" s="56"/>
    </row>
    <row r="50" spans="1:10" ht="12.75">
      <c r="A50" s="34" t="s">
        <v>3</v>
      </c>
      <c r="B50" s="31">
        <v>495318.26707</v>
      </c>
      <c r="C50" s="31">
        <v>84548.33544</v>
      </c>
      <c r="D50" s="31">
        <v>61529.22335</v>
      </c>
      <c r="E50" s="31">
        <v>83289.03684</v>
      </c>
      <c r="F50" s="31">
        <f>D50+E50</f>
        <v>144818.26019</v>
      </c>
      <c r="G50" s="32">
        <f t="shared" si="5"/>
        <v>98.51055778514568</v>
      </c>
      <c r="H50" s="32">
        <f t="shared" si="6"/>
        <v>29.237415580623804</v>
      </c>
      <c r="I50" s="52"/>
      <c r="J50" s="56"/>
    </row>
    <row r="51" spans="1:10" ht="409.5" customHeight="1">
      <c r="A51" s="34" t="s">
        <v>4</v>
      </c>
      <c r="B51" s="31">
        <v>0</v>
      </c>
      <c r="C51" s="31">
        <v>0</v>
      </c>
      <c r="D51" s="31">
        <v>0</v>
      </c>
      <c r="E51" s="31">
        <v>0</v>
      </c>
      <c r="F51" s="31">
        <f>E51-C51</f>
        <v>0</v>
      </c>
      <c r="G51" s="32" t="e">
        <f t="shared" si="5"/>
        <v>#DIV/0!</v>
      </c>
      <c r="H51" s="32" t="e">
        <f t="shared" si="6"/>
        <v>#DIV/0!</v>
      </c>
      <c r="I51" s="83"/>
      <c r="J51" s="57"/>
    </row>
    <row r="52" spans="1:10" ht="60" customHeight="1">
      <c r="A52" s="33" t="s">
        <v>26</v>
      </c>
      <c r="B52" s="27">
        <f>B53+B54+B55+B56</f>
        <v>729076.3142</v>
      </c>
      <c r="C52" s="27">
        <f>C53+C54+C55+C56</f>
        <v>116879.2779</v>
      </c>
      <c r="D52" s="27">
        <f>D53+D54+D55+D56</f>
        <v>135848.4363</v>
      </c>
      <c r="E52" s="27">
        <f>E53+E54+E55+E56</f>
        <v>116869.38285000001</v>
      </c>
      <c r="F52" s="27">
        <f aca="true" t="shared" si="7" ref="F52:F85">D52+E52</f>
        <v>252717.81915</v>
      </c>
      <c r="G52" s="15">
        <f t="shared" si="5"/>
        <v>99.99153395693592</v>
      </c>
      <c r="H52" s="15">
        <f t="shared" si="6"/>
        <v>34.66273889686046</v>
      </c>
      <c r="I52" s="51" t="s">
        <v>65</v>
      </c>
      <c r="J52" s="55" t="s">
        <v>64</v>
      </c>
    </row>
    <row r="53" spans="1:10" ht="12.75">
      <c r="A53" s="34" t="s">
        <v>1</v>
      </c>
      <c r="B53" s="31">
        <v>39248.576</v>
      </c>
      <c r="C53" s="31">
        <v>275</v>
      </c>
      <c r="D53" s="31">
        <v>29844.2</v>
      </c>
      <c r="E53" s="31">
        <v>275</v>
      </c>
      <c r="F53" s="31">
        <f t="shared" si="7"/>
        <v>30119.2</v>
      </c>
      <c r="G53" s="32">
        <f t="shared" si="5"/>
        <v>100</v>
      </c>
      <c r="H53" s="32">
        <f t="shared" si="6"/>
        <v>76.7395994188426</v>
      </c>
      <c r="I53" s="91"/>
      <c r="J53" s="56"/>
    </row>
    <row r="54" spans="1:10" ht="12.75">
      <c r="A54" s="34" t="s">
        <v>2</v>
      </c>
      <c r="B54" s="31">
        <v>100829.439</v>
      </c>
      <c r="C54" s="31">
        <v>19798.615</v>
      </c>
      <c r="D54" s="31">
        <v>18221.4</v>
      </c>
      <c r="E54" s="31">
        <v>19798.615</v>
      </c>
      <c r="F54" s="31">
        <f t="shared" si="7"/>
        <v>38020.015</v>
      </c>
      <c r="G54" s="32">
        <f t="shared" si="5"/>
        <v>100</v>
      </c>
      <c r="H54" s="32">
        <f t="shared" si="6"/>
        <v>37.70725631033214</v>
      </c>
      <c r="I54" s="91"/>
      <c r="J54" s="56"/>
    </row>
    <row r="55" spans="1:10" ht="12.75">
      <c r="A55" s="34" t="s">
        <v>3</v>
      </c>
      <c r="B55" s="31">
        <v>588998.2992</v>
      </c>
      <c r="C55" s="31">
        <v>96805.6629</v>
      </c>
      <c r="D55" s="31">
        <v>87782.8363</v>
      </c>
      <c r="E55" s="31">
        <v>96795.76785</v>
      </c>
      <c r="F55" s="31">
        <f t="shared" si="7"/>
        <v>184578.60415</v>
      </c>
      <c r="G55" s="32">
        <f t="shared" si="5"/>
        <v>99.98977843888099</v>
      </c>
      <c r="H55" s="32">
        <f t="shared" si="6"/>
        <v>31.337714285542372</v>
      </c>
      <c r="I55" s="91"/>
      <c r="J55" s="56"/>
    </row>
    <row r="56" spans="1:10" ht="409.5" customHeight="1">
      <c r="A56" s="34" t="s">
        <v>4</v>
      </c>
      <c r="B56" s="31">
        <v>0</v>
      </c>
      <c r="C56" s="31">
        <v>0</v>
      </c>
      <c r="D56" s="31">
        <v>0</v>
      </c>
      <c r="E56" s="31">
        <v>0</v>
      </c>
      <c r="F56" s="31">
        <f t="shared" si="7"/>
        <v>0</v>
      </c>
      <c r="G56" s="32" t="e">
        <f t="shared" si="5"/>
        <v>#DIV/0!</v>
      </c>
      <c r="H56" s="32" t="e">
        <f t="shared" si="6"/>
        <v>#DIV/0!</v>
      </c>
      <c r="I56" s="54"/>
      <c r="J56" s="57"/>
    </row>
    <row r="57" spans="1:10" ht="52.5" customHeight="1">
      <c r="A57" s="33" t="s">
        <v>44</v>
      </c>
      <c r="B57" s="27">
        <f>B58+B59+B60+B61</f>
        <v>56218.45082</v>
      </c>
      <c r="C57" s="27">
        <f>C58+C59+C60+C61</f>
        <v>10610.4951</v>
      </c>
      <c r="D57" s="27">
        <f>D58+D59+D60+D61</f>
        <v>7136.45572</v>
      </c>
      <c r="E57" s="27">
        <f>E58+E59+E60+E61</f>
        <v>10493.50097</v>
      </c>
      <c r="F57" s="27">
        <f t="shared" si="7"/>
        <v>17629.95669</v>
      </c>
      <c r="G57" s="15">
        <f t="shared" si="5"/>
        <v>98.89737350710429</v>
      </c>
      <c r="H57" s="15">
        <f t="shared" si="6"/>
        <v>31.359734095924345</v>
      </c>
      <c r="I57" s="51" t="s">
        <v>86</v>
      </c>
      <c r="J57" s="55" t="s">
        <v>89</v>
      </c>
    </row>
    <row r="58" spans="1:10" ht="12.75">
      <c r="A58" s="34" t="s">
        <v>1</v>
      </c>
      <c r="B58" s="31">
        <v>0</v>
      </c>
      <c r="C58" s="31">
        <v>0</v>
      </c>
      <c r="D58" s="31">
        <v>0</v>
      </c>
      <c r="E58" s="31">
        <v>0</v>
      </c>
      <c r="F58" s="31">
        <f t="shared" si="7"/>
        <v>0</v>
      </c>
      <c r="G58" s="32" t="e">
        <f t="shared" si="5"/>
        <v>#DIV/0!</v>
      </c>
      <c r="H58" s="32" t="e">
        <f t="shared" si="6"/>
        <v>#DIV/0!</v>
      </c>
      <c r="I58" s="52"/>
      <c r="J58" s="56"/>
    </row>
    <row r="59" spans="1:10" ht="12.75">
      <c r="A59" s="34" t="s">
        <v>2</v>
      </c>
      <c r="B59" s="31">
        <v>2416.06</v>
      </c>
      <c r="C59" s="31">
        <v>1944.76</v>
      </c>
      <c r="D59" s="31">
        <v>230.8</v>
      </c>
      <c r="E59" s="31">
        <v>1827.76587</v>
      </c>
      <c r="F59" s="31">
        <f t="shared" si="7"/>
        <v>2058.56587</v>
      </c>
      <c r="G59" s="32">
        <f t="shared" si="5"/>
        <v>93.98413531746847</v>
      </c>
      <c r="H59" s="32">
        <f t="shared" si="6"/>
        <v>85.20342499772356</v>
      </c>
      <c r="I59" s="52"/>
      <c r="J59" s="56"/>
    </row>
    <row r="60" spans="1:10" ht="15.75" customHeight="1">
      <c r="A60" s="34" t="s">
        <v>3</v>
      </c>
      <c r="B60" s="31">
        <v>53802.39082</v>
      </c>
      <c r="C60" s="31">
        <v>8665.7351</v>
      </c>
      <c r="D60" s="31">
        <v>6905.65572</v>
      </c>
      <c r="E60" s="31">
        <v>8665.7351</v>
      </c>
      <c r="F60" s="31">
        <f t="shared" si="7"/>
        <v>15571.39082</v>
      </c>
      <c r="G60" s="32">
        <f t="shared" si="5"/>
        <v>100</v>
      </c>
      <c r="H60" s="32">
        <f t="shared" si="6"/>
        <v>28.9418194668993</v>
      </c>
      <c r="I60" s="52"/>
      <c r="J60" s="56"/>
    </row>
    <row r="61" spans="1:10" ht="381.75" customHeight="1">
      <c r="A61" s="34" t="s">
        <v>4</v>
      </c>
      <c r="B61" s="31">
        <v>0</v>
      </c>
      <c r="C61" s="31">
        <v>0</v>
      </c>
      <c r="D61" s="31">
        <v>0</v>
      </c>
      <c r="E61" s="31">
        <v>0</v>
      </c>
      <c r="F61" s="31">
        <f t="shared" si="7"/>
        <v>0</v>
      </c>
      <c r="G61" s="32" t="e">
        <f t="shared" si="5"/>
        <v>#DIV/0!</v>
      </c>
      <c r="H61" s="32" t="e">
        <f t="shared" si="6"/>
        <v>#DIV/0!</v>
      </c>
      <c r="I61" s="83"/>
      <c r="J61" s="57"/>
    </row>
    <row r="62" spans="1:10" ht="117" customHeight="1">
      <c r="A62" s="33" t="s">
        <v>45</v>
      </c>
      <c r="B62" s="27">
        <f>B63+B64+B65+B66</f>
        <v>1654.8448</v>
      </c>
      <c r="C62" s="27">
        <f>C63+C64+C65+C66</f>
        <v>646.8964</v>
      </c>
      <c r="D62" s="27">
        <f>D63+D64+D65+D66</f>
        <v>96.9204</v>
      </c>
      <c r="E62" s="27">
        <f>E63+E64+E65+E66</f>
        <v>646.8964</v>
      </c>
      <c r="F62" s="27">
        <f t="shared" si="7"/>
        <v>743.8168</v>
      </c>
      <c r="G62" s="15">
        <f t="shared" si="5"/>
        <v>100</v>
      </c>
      <c r="H62" s="15">
        <f t="shared" si="6"/>
        <v>44.94782834015612</v>
      </c>
      <c r="I62" s="48" t="s">
        <v>67</v>
      </c>
      <c r="J62" s="55" t="s">
        <v>66</v>
      </c>
    </row>
    <row r="63" spans="1:10" ht="12.75">
      <c r="A63" s="34" t="s">
        <v>1</v>
      </c>
      <c r="B63" s="31">
        <v>0</v>
      </c>
      <c r="C63" s="31">
        <v>0</v>
      </c>
      <c r="D63" s="31">
        <v>0</v>
      </c>
      <c r="E63" s="31">
        <v>0</v>
      </c>
      <c r="F63" s="31">
        <f t="shared" si="7"/>
        <v>0</v>
      </c>
      <c r="G63" s="32" t="e">
        <f t="shared" si="5"/>
        <v>#DIV/0!</v>
      </c>
      <c r="H63" s="32" t="e">
        <f t="shared" si="6"/>
        <v>#DIV/0!</v>
      </c>
      <c r="I63" s="49"/>
      <c r="J63" s="56"/>
    </row>
    <row r="64" spans="1:10" ht="12.75">
      <c r="A64" s="34" t="s">
        <v>2</v>
      </c>
      <c r="B64" s="31">
        <v>0</v>
      </c>
      <c r="C64" s="31">
        <v>0</v>
      </c>
      <c r="D64" s="31">
        <v>0</v>
      </c>
      <c r="E64" s="31">
        <v>0</v>
      </c>
      <c r="F64" s="31">
        <f t="shared" si="7"/>
        <v>0</v>
      </c>
      <c r="G64" s="32" t="e">
        <f t="shared" si="5"/>
        <v>#DIV/0!</v>
      </c>
      <c r="H64" s="32" t="e">
        <f t="shared" si="6"/>
        <v>#DIV/0!</v>
      </c>
      <c r="I64" s="49"/>
      <c r="J64" s="56"/>
    </row>
    <row r="65" spans="1:10" ht="12.75">
      <c r="A65" s="34" t="s">
        <v>3</v>
      </c>
      <c r="B65" s="31">
        <v>1654.8448</v>
      </c>
      <c r="C65" s="31">
        <v>646.8964</v>
      </c>
      <c r="D65" s="31">
        <v>96.9204</v>
      </c>
      <c r="E65" s="31">
        <v>646.8964</v>
      </c>
      <c r="F65" s="31">
        <f t="shared" si="7"/>
        <v>743.8168</v>
      </c>
      <c r="G65" s="32">
        <f t="shared" si="5"/>
        <v>100</v>
      </c>
      <c r="H65" s="32">
        <f t="shared" si="6"/>
        <v>44.94782834015612</v>
      </c>
      <c r="I65" s="49"/>
      <c r="J65" s="56"/>
    </row>
    <row r="66" spans="1:10" ht="153.75" customHeight="1">
      <c r="A66" s="34" t="s">
        <v>4</v>
      </c>
      <c r="B66" s="31">
        <v>0</v>
      </c>
      <c r="C66" s="31">
        <v>0</v>
      </c>
      <c r="D66" s="31">
        <v>0</v>
      </c>
      <c r="E66" s="31">
        <v>0</v>
      </c>
      <c r="F66" s="31">
        <f t="shared" si="7"/>
        <v>0</v>
      </c>
      <c r="G66" s="32" t="e">
        <f t="shared" si="5"/>
        <v>#DIV/0!</v>
      </c>
      <c r="H66" s="32" t="e">
        <f t="shared" si="6"/>
        <v>#DIV/0!</v>
      </c>
      <c r="I66" s="50"/>
      <c r="J66" s="57"/>
    </row>
    <row r="67" spans="1:10" ht="63.75">
      <c r="A67" s="33" t="s">
        <v>27</v>
      </c>
      <c r="B67" s="27">
        <f>B68+B69+B70+B71</f>
        <v>58652.10257</v>
      </c>
      <c r="C67" s="27">
        <f>C68+C69+C70+C71</f>
        <v>9215.83052</v>
      </c>
      <c r="D67" s="27">
        <f>D68+D69+D70+D71</f>
        <v>8736.27205</v>
      </c>
      <c r="E67" s="27">
        <f>E68+E69+E70+E71</f>
        <v>9215.83052</v>
      </c>
      <c r="F67" s="27">
        <f t="shared" si="7"/>
        <v>17952.10257</v>
      </c>
      <c r="G67" s="15">
        <f t="shared" si="5"/>
        <v>100</v>
      </c>
      <c r="H67" s="15">
        <f t="shared" si="6"/>
        <v>30.607773265373662</v>
      </c>
      <c r="I67" s="84" t="s">
        <v>35</v>
      </c>
      <c r="J67" s="58" t="s">
        <v>68</v>
      </c>
    </row>
    <row r="68" spans="1:10" ht="12.75">
      <c r="A68" s="34" t="s">
        <v>1</v>
      </c>
      <c r="B68" s="31">
        <v>0</v>
      </c>
      <c r="C68" s="31">
        <v>0</v>
      </c>
      <c r="D68" s="31">
        <v>0</v>
      </c>
      <c r="E68" s="31">
        <v>0</v>
      </c>
      <c r="F68" s="31">
        <f t="shared" si="7"/>
        <v>0</v>
      </c>
      <c r="G68" s="32" t="e">
        <f t="shared" si="5"/>
        <v>#DIV/0!</v>
      </c>
      <c r="H68" s="32" t="e">
        <f t="shared" si="6"/>
        <v>#DIV/0!</v>
      </c>
      <c r="I68" s="52"/>
      <c r="J68" s="59"/>
    </row>
    <row r="69" spans="1:10" ht="12.75">
      <c r="A69" s="34" t="s">
        <v>2</v>
      </c>
      <c r="B69" s="31">
        <v>0</v>
      </c>
      <c r="C69" s="31">
        <v>0</v>
      </c>
      <c r="D69" s="31">
        <v>0</v>
      </c>
      <c r="E69" s="31">
        <v>0</v>
      </c>
      <c r="F69" s="31">
        <f t="shared" si="7"/>
        <v>0</v>
      </c>
      <c r="G69" s="32" t="e">
        <f t="shared" si="5"/>
        <v>#DIV/0!</v>
      </c>
      <c r="H69" s="32" t="e">
        <f t="shared" si="6"/>
        <v>#DIV/0!</v>
      </c>
      <c r="I69" s="52"/>
      <c r="J69" s="59"/>
    </row>
    <row r="70" spans="1:10" ht="12.75">
      <c r="A70" s="34" t="s">
        <v>3</v>
      </c>
      <c r="B70" s="31">
        <v>58652.10257</v>
      </c>
      <c r="C70" s="31">
        <v>9215.83052</v>
      </c>
      <c r="D70" s="31">
        <v>8736.27205</v>
      </c>
      <c r="E70" s="31">
        <v>9215.83052</v>
      </c>
      <c r="F70" s="31">
        <f t="shared" si="7"/>
        <v>17952.10257</v>
      </c>
      <c r="G70" s="32">
        <f t="shared" si="5"/>
        <v>100</v>
      </c>
      <c r="H70" s="32">
        <f t="shared" si="6"/>
        <v>30.607773265373662</v>
      </c>
      <c r="I70" s="52"/>
      <c r="J70" s="59"/>
    </row>
    <row r="71" spans="1:10" ht="189.75" customHeight="1">
      <c r="A71" s="34" t="s">
        <v>4</v>
      </c>
      <c r="B71" s="31">
        <v>0</v>
      </c>
      <c r="C71" s="31">
        <v>0</v>
      </c>
      <c r="D71" s="31">
        <v>0</v>
      </c>
      <c r="E71" s="31">
        <v>0</v>
      </c>
      <c r="F71" s="31">
        <f t="shared" si="7"/>
        <v>0</v>
      </c>
      <c r="G71" s="32" t="e">
        <f t="shared" si="5"/>
        <v>#DIV/0!</v>
      </c>
      <c r="H71" s="32" t="e">
        <f t="shared" si="6"/>
        <v>#DIV/0!</v>
      </c>
      <c r="I71" s="83"/>
      <c r="J71" s="60"/>
    </row>
    <row r="72" spans="1:10" ht="63.75">
      <c r="A72" s="33" t="s">
        <v>8</v>
      </c>
      <c r="B72" s="27">
        <f>B73+B74+B75+B77+B76</f>
        <v>166541.76843999999</v>
      </c>
      <c r="C72" s="27">
        <f>C73+C74+C75+C77+C76</f>
        <v>54578.64394999999</v>
      </c>
      <c r="D72" s="27">
        <f>D73+D74+D75+D77+D76</f>
        <v>39730.44245</v>
      </c>
      <c r="E72" s="27">
        <f>E73+E74+E75+E77+E76</f>
        <v>53793.56576</v>
      </c>
      <c r="F72" s="27">
        <f>F73+F74+F75+F77+F76</f>
        <v>93524.00821000001</v>
      </c>
      <c r="G72" s="15">
        <f t="shared" si="5"/>
        <v>98.56156523287898</v>
      </c>
      <c r="H72" s="15">
        <f t="shared" si="6"/>
        <v>56.156488000602636</v>
      </c>
      <c r="I72" s="51" t="s">
        <v>70</v>
      </c>
      <c r="J72" s="55" t="s">
        <v>71</v>
      </c>
    </row>
    <row r="73" spans="1:10" ht="12.75">
      <c r="A73" s="34" t="s">
        <v>1</v>
      </c>
      <c r="B73" s="31">
        <v>12815.10152</v>
      </c>
      <c r="C73" s="31">
        <v>1986.73226</v>
      </c>
      <c r="D73" s="31">
        <v>1473.41265</v>
      </c>
      <c r="E73" s="31">
        <v>1929.95475</v>
      </c>
      <c r="F73" s="31">
        <f t="shared" si="7"/>
        <v>3403.3674</v>
      </c>
      <c r="G73" s="32">
        <f t="shared" si="5"/>
        <v>97.14216600076752</v>
      </c>
      <c r="H73" s="32">
        <f t="shared" si="6"/>
        <v>26.557475137348735</v>
      </c>
      <c r="I73" s="92"/>
      <c r="J73" s="56"/>
    </row>
    <row r="74" spans="1:10" ht="12.75">
      <c r="A74" s="34" t="s">
        <v>2</v>
      </c>
      <c r="B74" s="31">
        <v>76277.43548</v>
      </c>
      <c r="C74" s="31">
        <v>33798.40474</v>
      </c>
      <c r="D74" s="31">
        <v>27945.07749</v>
      </c>
      <c r="E74" s="31">
        <v>33712.87156</v>
      </c>
      <c r="F74" s="31">
        <f t="shared" si="7"/>
        <v>61657.949049999996</v>
      </c>
      <c r="G74" s="32">
        <f t="shared" si="5"/>
        <v>99.74693131034445</v>
      </c>
      <c r="H74" s="32">
        <f t="shared" si="6"/>
        <v>80.83379922515455</v>
      </c>
      <c r="I74" s="92"/>
      <c r="J74" s="56"/>
    </row>
    <row r="75" spans="1:10" ht="12.75">
      <c r="A75" s="34" t="s">
        <v>3</v>
      </c>
      <c r="B75" s="31">
        <v>25009.41613</v>
      </c>
      <c r="C75" s="31">
        <v>6849.21412</v>
      </c>
      <c r="D75" s="31">
        <v>4861.63583</v>
      </c>
      <c r="E75" s="31">
        <v>6206.44662</v>
      </c>
      <c r="F75" s="31">
        <f t="shared" si="7"/>
        <v>11068.08245</v>
      </c>
      <c r="G75" s="32">
        <f aca="true" t="shared" si="8" ref="G75:G113">E75/C75*100</f>
        <v>90.6154561860887</v>
      </c>
      <c r="H75" s="32">
        <f aca="true" t="shared" si="9" ref="H75:H113">F75/B75*100</f>
        <v>44.2556611176672</v>
      </c>
      <c r="I75" s="92"/>
      <c r="J75" s="56"/>
    </row>
    <row r="76" spans="1:10" ht="25.5">
      <c r="A76" s="34" t="s">
        <v>69</v>
      </c>
      <c r="B76" s="31">
        <v>862.57248</v>
      </c>
      <c r="C76" s="31">
        <v>648.27</v>
      </c>
      <c r="D76" s="31">
        <v>354.07248</v>
      </c>
      <c r="E76" s="31">
        <v>648.27</v>
      </c>
      <c r="F76" s="31">
        <f t="shared" si="7"/>
        <v>1002.34248</v>
      </c>
      <c r="G76" s="32">
        <f t="shared" si="8"/>
        <v>100</v>
      </c>
      <c r="H76" s="32">
        <f t="shared" si="9"/>
        <v>116.20385570381285</v>
      </c>
      <c r="I76" s="92"/>
      <c r="J76" s="56"/>
    </row>
    <row r="77" spans="1:10" ht="409.5" customHeight="1">
      <c r="A77" s="34" t="s">
        <v>4</v>
      </c>
      <c r="B77" s="31">
        <v>51577.24283</v>
      </c>
      <c r="C77" s="31">
        <v>11296.02283</v>
      </c>
      <c r="D77" s="31">
        <v>5096.244</v>
      </c>
      <c r="E77" s="31">
        <v>11296.02283</v>
      </c>
      <c r="F77" s="31">
        <f t="shared" si="7"/>
        <v>16392.26683</v>
      </c>
      <c r="G77" s="32">
        <f t="shared" si="8"/>
        <v>100</v>
      </c>
      <c r="H77" s="32">
        <f t="shared" si="9"/>
        <v>31.781975791201866</v>
      </c>
      <c r="I77" s="93"/>
      <c r="J77" s="57"/>
    </row>
    <row r="78" spans="1:10" ht="38.25">
      <c r="A78" s="33" t="s">
        <v>28</v>
      </c>
      <c r="B78" s="27">
        <f>B79+B80+B81+B83</f>
        <v>480523.9788</v>
      </c>
      <c r="C78" s="27">
        <f>C79+C80+C81+C83+C82</f>
        <v>83627.94842999999</v>
      </c>
      <c r="D78" s="27">
        <f>D79+D80+D81+D83</f>
        <v>101704.55748</v>
      </c>
      <c r="E78" s="27">
        <f>E79+E80+E81+E83+E82</f>
        <v>83187.94842999999</v>
      </c>
      <c r="F78" s="27">
        <f t="shared" si="7"/>
        <v>184892.50591</v>
      </c>
      <c r="G78" s="15">
        <f t="shared" si="8"/>
        <v>99.47386010507205</v>
      </c>
      <c r="H78" s="15">
        <f t="shared" si="9"/>
        <v>38.47726941155512</v>
      </c>
      <c r="I78" s="55" t="s">
        <v>46</v>
      </c>
      <c r="J78" s="55" t="s">
        <v>94</v>
      </c>
    </row>
    <row r="79" spans="1:10" ht="44.25" customHeight="1">
      <c r="A79" s="34" t="s">
        <v>1</v>
      </c>
      <c r="B79" s="31">
        <v>106016.2</v>
      </c>
      <c r="C79" s="31">
        <v>0</v>
      </c>
      <c r="D79" s="31">
        <v>0</v>
      </c>
      <c r="E79" s="31">
        <v>0</v>
      </c>
      <c r="F79" s="31">
        <f t="shared" si="7"/>
        <v>0</v>
      </c>
      <c r="G79" s="32" t="e">
        <f t="shared" si="8"/>
        <v>#DIV/0!</v>
      </c>
      <c r="H79" s="32">
        <f t="shared" si="9"/>
        <v>0</v>
      </c>
      <c r="I79" s="68"/>
      <c r="J79" s="56"/>
    </row>
    <row r="80" spans="1:10" ht="44.25" customHeight="1">
      <c r="A80" s="34" t="s">
        <v>2</v>
      </c>
      <c r="B80" s="31">
        <v>182558.1819</v>
      </c>
      <c r="C80" s="31">
        <v>38385.343</v>
      </c>
      <c r="D80" s="31">
        <v>63514.37702</v>
      </c>
      <c r="E80" s="31">
        <v>38165.343</v>
      </c>
      <c r="F80" s="31">
        <f t="shared" si="7"/>
        <v>101679.72002000001</v>
      </c>
      <c r="G80" s="32">
        <f t="shared" si="8"/>
        <v>99.42686457171948</v>
      </c>
      <c r="H80" s="32">
        <f t="shared" si="9"/>
        <v>55.697158550635194</v>
      </c>
      <c r="I80" s="68"/>
      <c r="J80" s="56"/>
    </row>
    <row r="81" spans="1:10" ht="44.25" customHeight="1">
      <c r="A81" s="34" t="s">
        <v>3</v>
      </c>
      <c r="B81" s="31">
        <v>189967.01501</v>
      </c>
      <c r="C81" s="31">
        <v>43357.26243</v>
      </c>
      <c r="D81" s="31">
        <v>37792.94157</v>
      </c>
      <c r="E81" s="31">
        <v>43357.26243</v>
      </c>
      <c r="F81" s="31">
        <f t="shared" si="7"/>
        <v>81150.204</v>
      </c>
      <c r="G81" s="32">
        <f t="shared" si="8"/>
        <v>100</v>
      </c>
      <c r="H81" s="32">
        <f t="shared" si="9"/>
        <v>42.718049760232425</v>
      </c>
      <c r="I81" s="68"/>
      <c r="J81" s="56"/>
    </row>
    <row r="82" spans="1:10" ht="44.25" customHeight="1">
      <c r="A82" s="34" t="s">
        <v>92</v>
      </c>
      <c r="B82" s="31">
        <v>300</v>
      </c>
      <c r="C82" s="31">
        <v>300</v>
      </c>
      <c r="D82" s="31">
        <v>0</v>
      </c>
      <c r="E82" s="31">
        <v>300</v>
      </c>
      <c r="F82" s="31">
        <f t="shared" si="7"/>
        <v>300</v>
      </c>
      <c r="G82" s="32">
        <f t="shared" si="8"/>
        <v>100</v>
      </c>
      <c r="H82" s="32">
        <f t="shared" si="9"/>
        <v>100</v>
      </c>
      <c r="I82" s="68"/>
      <c r="J82" s="56"/>
    </row>
    <row r="83" spans="1:10" ht="243.75" customHeight="1">
      <c r="A83" s="34" t="s">
        <v>39</v>
      </c>
      <c r="B83" s="31">
        <v>1982.58189</v>
      </c>
      <c r="C83" s="31">
        <v>1585.343</v>
      </c>
      <c r="D83" s="31">
        <v>397.23889</v>
      </c>
      <c r="E83" s="31">
        <v>1365.343</v>
      </c>
      <c r="F83" s="31">
        <f t="shared" si="7"/>
        <v>1762.5818900000002</v>
      </c>
      <c r="G83" s="32">
        <f t="shared" si="8"/>
        <v>86.12287687900978</v>
      </c>
      <c r="H83" s="32">
        <f t="shared" si="9"/>
        <v>88.90335874095976</v>
      </c>
      <c r="I83" s="69"/>
      <c r="J83" s="57"/>
    </row>
    <row r="84" spans="1:10" ht="140.25">
      <c r="A84" s="33" t="s">
        <v>29</v>
      </c>
      <c r="B84" s="27">
        <f>B85+B86+B87+B88</f>
        <v>48583.10512</v>
      </c>
      <c r="C84" s="27">
        <f>C85+C86+C87+C88</f>
        <v>7863.18618</v>
      </c>
      <c r="D84" s="27">
        <f>D85+D86+D87+D88</f>
        <v>6295.91894</v>
      </c>
      <c r="E84" s="27">
        <f>E85+E86+E87+E88</f>
        <v>7863.18618</v>
      </c>
      <c r="F84" s="27">
        <f t="shared" si="7"/>
        <v>14159.10512</v>
      </c>
      <c r="G84" s="15">
        <f t="shared" si="8"/>
        <v>100</v>
      </c>
      <c r="H84" s="15">
        <f t="shared" si="9"/>
        <v>29.144092550336353</v>
      </c>
      <c r="I84" s="55" t="s">
        <v>95</v>
      </c>
      <c r="J84" s="58" t="s">
        <v>72</v>
      </c>
    </row>
    <row r="85" spans="1:10" ht="12.75">
      <c r="A85" s="34" t="s">
        <v>1</v>
      </c>
      <c r="B85" s="31">
        <v>0</v>
      </c>
      <c r="C85" s="31">
        <v>0</v>
      </c>
      <c r="D85" s="31">
        <v>0</v>
      </c>
      <c r="E85" s="31">
        <v>0</v>
      </c>
      <c r="F85" s="31">
        <f t="shared" si="7"/>
        <v>0</v>
      </c>
      <c r="G85" s="32" t="e">
        <f t="shared" si="8"/>
        <v>#DIV/0!</v>
      </c>
      <c r="H85" s="32" t="e">
        <f t="shared" si="9"/>
        <v>#DIV/0!</v>
      </c>
      <c r="I85" s="56"/>
      <c r="J85" s="59"/>
    </row>
    <row r="86" spans="1:10" ht="12.75">
      <c r="A86" s="34" t="s">
        <v>2</v>
      </c>
      <c r="B86" s="31">
        <v>0</v>
      </c>
      <c r="C86" s="31">
        <v>0</v>
      </c>
      <c r="D86" s="31">
        <v>0</v>
      </c>
      <c r="E86" s="31">
        <v>0</v>
      </c>
      <c r="F86" s="31">
        <f aca="true" t="shared" si="10" ref="F86:F114">D86+E86</f>
        <v>0</v>
      </c>
      <c r="G86" s="32" t="e">
        <f t="shared" si="8"/>
        <v>#DIV/0!</v>
      </c>
      <c r="H86" s="32" t="e">
        <f t="shared" si="9"/>
        <v>#DIV/0!</v>
      </c>
      <c r="I86" s="56"/>
      <c r="J86" s="59"/>
    </row>
    <row r="87" spans="1:10" ht="40.5" customHeight="1">
      <c r="A87" s="34" t="s">
        <v>3</v>
      </c>
      <c r="B87" s="31">
        <v>48583.10512</v>
      </c>
      <c r="C87" s="31">
        <v>7863.18618</v>
      </c>
      <c r="D87" s="31">
        <v>6295.91894</v>
      </c>
      <c r="E87" s="31">
        <v>7863.18618</v>
      </c>
      <c r="F87" s="31">
        <f t="shared" si="10"/>
        <v>14159.10512</v>
      </c>
      <c r="G87" s="32">
        <f t="shared" si="8"/>
        <v>100</v>
      </c>
      <c r="H87" s="32">
        <f t="shared" si="9"/>
        <v>29.144092550336353</v>
      </c>
      <c r="I87" s="56"/>
      <c r="J87" s="59"/>
    </row>
    <row r="88" spans="1:10" ht="122.25" customHeight="1">
      <c r="A88" s="34" t="s">
        <v>4</v>
      </c>
      <c r="B88" s="31">
        <v>0</v>
      </c>
      <c r="C88" s="31">
        <v>0</v>
      </c>
      <c r="D88" s="31">
        <v>0</v>
      </c>
      <c r="E88" s="31">
        <v>0</v>
      </c>
      <c r="F88" s="31">
        <f t="shared" si="10"/>
        <v>0</v>
      </c>
      <c r="G88" s="32" t="e">
        <f t="shared" si="8"/>
        <v>#DIV/0!</v>
      </c>
      <c r="H88" s="32" t="e">
        <f t="shared" si="9"/>
        <v>#DIV/0!</v>
      </c>
      <c r="I88" s="57"/>
      <c r="J88" s="60"/>
    </row>
    <row r="89" spans="1:10" ht="64.5" customHeight="1">
      <c r="A89" s="33" t="s">
        <v>47</v>
      </c>
      <c r="B89" s="27">
        <f>B90+B91+B92+B93</f>
        <v>1845.0629</v>
      </c>
      <c r="C89" s="27">
        <f>C90+C91+C92+C93</f>
        <v>303.7219</v>
      </c>
      <c r="D89" s="27">
        <f>D90+D91+D92+D93</f>
        <v>181.341</v>
      </c>
      <c r="E89" s="27">
        <f>E90+E91+E92+E93</f>
        <v>303.7219</v>
      </c>
      <c r="F89" s="27">
        <f t="shared" si="10"/>
        <v>485.0629</v>
      </c>
      <c r="G89" s="15">
        <f t="shared" si="8"/>
        <v>100</v>
      </c>
      <c r="H89" s="15">
        <f t="shared" si="9"/>
        <v>26.289775811979094</v>
      </c>
      <c r="I89" s="75" t="s">
        <v>74</v>
      </c>
      <c r="J89" s="74" t="s">
        <v>73</v>
      </c>
    </row>
    <row r="90" spans="1:10" ht="12.75">
      <c r="A90" s="34" t="s">
        <v>1</v>
      </c>
      <c r="B90" s="31">
        <v>0</v>
      </c>
      <c r="C90" s="31">
        <v>0</v>
      </c>
      <c r="D90" s="31">
        <v>0</v>
      </c>
      <c r="E90" s="31">
        <v>0</v>
      </c>
      <c r="F90" s="31">
        <f t="shared" si="10"/>
        <v>0</v>
      </c>
      <c r="G90" s="32" t="e">
        <f t="shared" si="8"/>
        <v>#DIV/0!</v>
      </c>
      <c r="H90" s="32" t="e">
        <f t="shared" si="9"/>
        <v>#DIV/0!</v>
      </c>
      <c r="I90" s="76"/>
      <c r="J90" s="74"/>
    </row>
    <row r="91" spans="1:10" ht="12.75">
      <c r="A91" s="34" t="s">
        <v>2</v>
      </c>
      <c r="B91" s="31">
        <v>295</v>
      </c>
      <c r="C91" s="31">
        <v>210</v>
      </c>
      <c r="D91" s="31">
        <v>85</v>
      </c>
      <c r="E91" s="31">
        <v>210</v>
      </c>
      <c r="F91" s="31">
        <f t="shared" si="10"/>
        <v>295</v>
      </c>
      <c r="G91" s="32">
        <f t="shared" si="8"/>
        <v>100</v>
      </c>
      <c r="H91" s="32">
        <f t="shared" si="9"/>
        <v>100</v>
      </c>
      <c r="I91" s="76"/>
      <c r="J91" s="74"/>
    </row>
    <row r="92" spans="1:10" ht="12.75">
      <c r="A92" s="34" t="s">
        <v>3</v>
      </c>
      <c r="B92" s="31">
        <v>1550.0629</v>
      </c>
      <c r="C92" s="31">
        <v>93.7219</v>
      </c>
      <c r="D92" s="31">
        <v>96.341</v>
      </c>
      <c r="E92" s="31">
        <v>93.7219</v>
      </c>
      <c r="F92" s="31">
        <f t="shared" si="10"/>
        <v>190.0629</v>
      </c>
      <c r="G92" s="32">
        <f t="shared" si="8"/>
        <v>100</v>
      </c>
      <c r="H92" s="32">
        <f t="shared" si="9"/>
        <v>12.2616249959921</v>
      </c>
      <c r="I92" s="76"/>
      <c r="J92" s="74"/>
    </row>
    <row r="93" spans="1:10" ht="313.5" customHeight="1">
      <c r="A93" s="34" t="s">
        <v>4</v>
      </c>
      <c r="B93" s="31">
        <v>0</v>
      </c>
      <c r="C93" s="31">
        <v>0</v>
      </c>
      <c r="D93" s="31">
        <v>0</v>
      </c>
      <c r="E93" s="31">
        <v>0</v>
      </c>
      <c r="F93" s="31">
        <f t="shared" si="10"/>
        <v>0</v>
      </c>
      <c r="G93" s="32" t="e">
        <f t="shared" si="8"/>
        <v>#DIV/0!</v>
      </c>
      <c r="H93" s="32" t="e">
        <f t="shared" si="9"/>
        <v>#DIV/0!</v>
      </c>
      <c r="I93" s="76"/>
      <c r="J93" s="74"/>
    </row>
    <row r="94" spans="1:10" ht="172.5" customHeight="1">
      <c r="A94" s="33" t="s">
        <v>9</v>
      </c>
      <c r="B94" s="27">
        <f>B95+B96+B97+B98</f>
        <v>5861.6306</v>
      </c>
      <c r="C94" s="27">
        <f>C95+C96+C97+C98</f>
        <v>49.45656</v>
      </c>
      <c r="D94" s="27">
        <f>D95+D96+D97+D98</f>
        <v>5812.17404</v>
      </c>
      <c r="E94" s="27">
        <f>E95+E96+E97+E98</f>
        <v>49.45656</v>
      </c>
      <c r="F94" s="27">
        <f t="shared" si="10"/>
        <v>5861.6305999999995</v>
      </c>
      <c r="G94" s="15">
        <f t="shared" si="8"/>
        <v>100</v>
      </c>
      <c r="H94" s="15">
        <f t="shared" si="9"/>
        <v>99.99999999999999</v>
      </c>
      <c r="I94" s="61" t="s">
        <v>75</v>
      </c>
      <c r="J94" s="58" t="s">
        <v>20</v>
      </c>
    </row>
    <row r="95" spans="1:10" ht="12.75">
      <c r="A95" s="34" t="s">
        <v>1</v>
      </c>
      <c r="B95" s="31">
        <v>0</v>
      </c>
      <c r="C95" s="31">
        <v>0</v>
      </c>
      <c r="D95" s="31">
        <v>0</v>
      </c>
      <c r="E95" s="31">
        <v>0</v>
      </c>
      <c r="F95" s="31">
        <f t="shared" si="10"/>
        <v>0</v>
      </c>
      <c r="G95" s="32" t="e">
        <f t="shared" si="8"/>
        <v>#DIV/0!</v>
      </c>
      <c r="H95" s="32" t="e">
        <f t="shared" si="9"/>
        <v>#DIV/0!</v>
      </c>
      <c r="I95" s="49"/>
      <c r="J95" s="59"/>
    </row>
    <row r="96" spans="1:10" ht="12.75">
      <c r="A96" s="34" t="s">
        <v>2</v>
      </c>
      <c r="B96" s="31">
        <v>2217.1</v>
      </c>
      <c r="C96" s="31">
        <v>0</v>
      </c>
      <c r="D96" s="31">
        <v>2217.1</v>
      </c>
      <c r="E96" s="31">
        <v>0</v>
      </c>
      <c r="F96" s="31">
        <f t="shared" si="10"/>
        <v>2217.1</v>
      </c>
      <c r="G96" s="32" t="e">
        <f t="shared" si="8"/>
        <v>#DIV/0!</v>
      </c>
      <c r="H96" s="32">
        <f t="shared" si="9"/>
        <v>100</v>
      </c>
      <c r="I96" s="49"/>
      <c r="J96" s="59"/>
    </row>
    <row r="97" spans="1:10" ht="12.75">
      <c r="A97" s="34" t="s">
        <v>3</v>
      </c>
      <c r="B97" s="31">
        <v>3644.5306</v>
      </c>
      <c r="C97" s="31">
        <v>49.45656</v>
      </c>
      <c r="D97" s="31">
        <v>3595.07404</v>
      </c>
      <c r="E97" s="31">
        <v>49.45656</v>
      </c>
      <c r="F97" s="31">
        <f t="shared" si="10"/>
        <v>3644.5306</v>
      </c>
      <c r="G97" s="32">
        <f t="shared" si="8"/>
        <v>100</v>
      </c>
      <c r="H97" s="32">
        <f t="shared" si="9"/>
        <v>100</v>
      </c>
      <c r="I97" s="49"/>
      <c r="J97" s="59"/>
    </row>
    <row r="98" spans="1:10" ht="78.75" customHeight="1">
      <c r="A98" s="34" t="s">
        <v>4</v>
      </c>
      <c r="B98" s="31">
        <v>0</v>
      </c>
      <c r="C98" s="31">
        <v>0</v>
      </c>
      <c r="D98" s="31">
        <v>0</v>
      </c>
      <c r="E98" s="31">
        <v>0</v>
      </c>
      <c r="F98" s="31">
        <f t="shared" si="10"/>
        <v>0</v>
      </c>
      <c r="G98" s="32" t="e">
        <f t="shared" si="8"/>
        <v>#DIV/0!</v>
      </c>
      <c r="H98" s="32" t="e">
        <f t="shared" si="9"/>
        <v>#DIV/0!</v>
      </c>
      <c r="I98" s="50"/>
      <c r="J98" s="60"/>
    </row>
    <row r="99" spans="1:10" ht="117" customHeight="1">
      <c r="A99" s="33" t="s">
        <v>48</v>
      </c>
      <c r="B99" s="27">
        <f>B100+B101+B102+B103</f>
        <v>2106.2</v>
      </c>
      <c r="C99" s="27">
        <f>C100+C101+C102+C103</f>
        <v>335</v>
      </c>
      <c r="D99" s="27">
        <f>D100+D101+D102+D103</f>
        <v>434.2</v>
      </c>
      <c r="E99" s="27">
        <f>E100+E101+E102+E103</f>
        <v>335</v>
      </c>
      <c r="F99" s="27">
        <f t="shared" si="10"/>
        <v>769.2</v>
      </c>
      <c r="G99" s="15">
        <f t="shared" si="8"/>
        <v>100</v>
      </c>
      <c r="H99" s="15">
        <f t="shared" si="9"/>
        <v>36.52074826702118</v>
      </c>
      <c r="I99" s="61" t="s">
        <v>50</v>
      </c>
      <c r="J99" s="55" t="s">
        <v>49</v>
      </c>
    </row>
    <row r="100" spans="1:10" ht="12.75">
      <c r="A100" s="34" t="s">
        <v>1</v>
      </c>
      <c r="B100" s="31">
        <v>0</v>
      </c>
      <c r="C100" s="36">
        <v>0</v>
      </c>
      <c r="D100" s="36">
        <v>0</v>
      </c>
      <c r="E100" s="36">
        <v>0</v>
      </c>
      <c r="F100" s="31">
        <f t="shared" si="10"/>
        <v>0</v>
      </c>
      <c r="G100" s="32" t="e">
        <f t="shared" si="8"/>
        <v>#DIV/0!</v>
      </c>
      <c r="H100" s="32" t="e">
        <f t="shared" si="9"/>
        <v>#DIV/0!</v>
      </c>
      <c r="I100" s="62"/>
      <c r="J100" s="56"/>
    </row>
    <row r="101" spans="1:10" ht="12.75">
      <c r="A101" s="34" t="s">
        <v>2</v>
      </c>
      <c r="B101" s="31">
        <v>0</v>
      </c>
      <c r="C101" s="36">
        <v>0</v>
      </c>
      <c r="D101" s="36">
        <v>0</v>
      </c>
      <c r="E101" s="36">
        <v>0</v>
      </c>
      <c r="F101" s="31">
        <f t="shared" si="10"/>
        <v>0</v>
      </c>
      <c r="G101" s="32" t="e">
        <f t="shared" si="8"/>
        <v>#DIV/0!</v>
      </c>
      <c r="H101" s="32" t="e">
        <f t="shared" si="9"/>
        <v>#DIV/0!</v>
      </c>
      <c r="I101" s="62"/>
      <c r="J101" s="56"/>
    </row>
    <row r="102" spans="1:10" ht="12.75">
      <c r="A102" s="34" t="s">
        <v>3</v>
      </c>
      <c r="B102" s="31">
        <v>2106.2</v>
      </c>
      <c r="C102" s="36">
        <v>335</v>
      </c>
      <c r="D102" s="36">
        <v>434.2</v>
      </c>
      <c r="E102" s="36">
        <v>335</v>
      </c>
      <c r="F102" s="31">
        <f t="shared" si="10"/>
        <v>769.2</v>
      </c>
      <c r="G102" s="32">
        <f t="shared" si="8"/>
        <v>100</v>
      </c>
      <c r="H102" s="32">
        <f t="shared" si="9"/>
        <v>36.52074826702118</v>
      </c>
      <c r="I102" s="62"/>
      <c r="J102" s="56"/>
    </row>
    <row r="103" spans="1:10" ht="156" customHeight="1">
      <c r="A103" s="34" t="s">
        <v>4</v>
      </c>
      <c r="B103" s="31">
        <v>0</v>
      </c>
      <c r="C103" s="36">
        <v>0</v>
      </c>
      <c r="D103" s="36">
        <v>0</v>
      </c>
      <c r="E103" s="36">
        <v>0</v>
      </c>
      <c r="F103" s="31">
        <f t="shared" si="10"/>
        <v>0</v>
      </c>
      <c r="G103" s="32" t="e">
        <f t="shared" si="8"/>
        <v>#DIV/0!</v>
      </c>
      <c r="H103" s="32" t="e">
        <f t="shared" si="9"/>
        <v>#DIV/0!</v>
      </c>
      <c r="I103" s="63"/>
      <c r="J103" s="57"/>
    </row>
    <row r="104" spans="1:10" ht="74.25" customHeight="1">
      <c r="A104" s="18" t="s">
        <v>30</v>
      </c>
      <c r="B104" s="27">
        <f>B105+B106+B107+B108</f>
        <v>394</v>
      </c>
      <c r="C104" s="27">
        <f>C105+C106+C107+C108</f>
        <v>120.45</v>
      </c>
      <c r="D104" s="27">
        <f>D105+D106+D107+D108</f>
        <v>10</v>
      </c>
      <c r="E104" s="27">
        <f>E105+E106+E107+E108</f>
        <v>120.45</v>
      </c>
      <c r="F104" s="27">
        <f t="shared" si="10"/>
        <v>130.45</v>
      </c>
      <c r="G104" s="15">
        <f t="shared" si="8"/>
        <v>100</v>
      </c>
      <c r="H104" s="15">
        <f t="shared" si="9"/>
        <v>33.109137055837564</v>
      </c>
      <c r="I104" s="64" t="s">
        <v>76</v>
      </c>
      <c r="J104" s="70" t="s">
        <v>38</v>
      </c>
    </row>
    <row r="105" spans="1:10" ht="12.75">
      <c r="A105" s="34" t="s">
        <v>1</v>
      </c>
      <c r="B105" s="31">
        <v>0</v>
      </c>
      <c r="C105" s="31">
        <v>0</v>
      </c>
      <c r="D105" s="31">
        <v>0</v>
      </c>
      <c r="E105" s="31">
        <v>0</v>
      </c>
      <c r="F105" s="31">
        <f t="shared" si="10"/>
        <v>0</v>
      </c>
      <c r="G105" s="32" t="e">
        <f t="shared" si="8"/>
        <v>#DIV/0!</v>
      </c>
      <c r="H105" s="32" t="e">
        <f t="shared" si="9"/>
        <v>#DIV/0!</v>
      </c>
      <c r="I105" s="65"/>
      <c r="J105" s="71"/>
    </row>
    <row r="106" spans="1:10" ht="12.75">
      <c r="A106" s="34" t="s">
        <v>2</v>
      </c>
      <c r="B106" s="31">
        <v>100</v>
      </c>
      <c r="C106" s="31">
        <v>100</v>
      </c>
      <c r="D106" s="31">
        <v>0</v>
      </c>
      <c r="E106" s="31">
        <v>100</v>
      </c>
      <c r="F106" s="31">
        <f t="shared" si="10"/>
        <v>100</v>
      </c>
      <c r="G106" s="32">
        <f t="shared" si="8"/>
        <v>100</v>
      </c>
      <c r="H106" s="32">
        <f t="shared" si="9"/>
        <v>100</v>
      </c>
      <c r="I106" s="65"/>
      <c r="J106" s="71"/>
    </row>
    <row r="107" spans="1:10" ht="12.75">
      <c r="A107" s="34" t="s">
        <v>3</v>
      </c>
      <c r="B107" s="31">
        <v>294</v>
      </c>
      <c r="C107" s="31">
        <v>20.45</v>
      </c>
      <c r="D107" s="31">
        <v>10</v>
      </c>
      <c r="E107" s="31">
        <v>20.45</v>
      </c>
      <c r="F107" s="31">
        <f t="shared" si="10"/>
        <v>30.45</v>
      </c>
      <c r="G107" s="32">
        <f t="shared" si="8"/>
        <v>100</v>
      </c>
      <c r="H107" s="32">
        <f t="shared" si="9"/>
        <v>10.357142857142856</v>
      </c>
      <c r="I107" s="65"/>
      <c r="J107" s="71"/>
    </row>
    <row r="108" spans="1:10" ht="181.5" customHeight="1">
      <c r="A108" s="34" t="s">
        <v>4</v>
      </c>
      <c r="B108" s="31">
        <v>0</v>
      </c>
      <c r="C108" s="31">
        <v>0</v>
      </c>
      <c r="D108" s="31">
        <v>0</v>
      </c>
      <c r="E108" s="31">
        <v>0</v>
      </c>
      <c r="F108" s="31">
        <f t="shared" si="10"/>
        <v>0</v>
      </c>
      <c r="G108" s="32" t="e">
        <f t="shared" si="8"/>
        <v>#DIV/0!</v>
      </c>
      <c r="H108" s="32" t="e">
        <f t="shared" si="9"/>
        <v>#DIV/0!</v>
      </c>
      <c r="I108" s="66"/>
      <c r="J108" s="72"/>
    </row>
    <row r="109" spans="1:10" ht="132.75" customHeight="1">
      <c r="A109" s="18" t="s">
        <v>31</v>
      </c>
      <c r="B109" s="27">
        <f>B110+B111+B112+B113</f>
        <v>2002019.55651</v>
      </c>
      <c r="C109" s="27">
        <f>C110+C111+C112+C113</f>
        <v>486805.45410000003</v>
      </c>
      <c r="D109" s="27">
        <f>D110+D111+D112+D113</f>
        <v>884793.1</v>
      </c>
      <c r="E109" s="27">
        <f>E110+E111+E112+E113</f>
        <v>316510.79211000004</v>
      </c>
      <c r="F109" s="27">
        <f t="shared" si="10"/>
        <v>1201303.89211</v>
      </c>
      <c r="G109" s="15">
        <f t="shared" si="8"/>
        <v>65.01792234336432</v>
      </c>
      <c r="H109" s="15">
        <f t="shared" si="9"/>
        <v>60.004603261926206</v>
      </c>
      <c r="I109" s="67" t="s">
        <v>78</v>
      </c>
      <c r="J109" s="58" t="s">
        <v>77</v>
      </c>
    </row>
    <row r="110" spans="1:10" ht="14.25" customHeight="1">
      <c r="A110" s="34" t="s">
        <v>1</v>
      </c>
      <c r="B110" s="31">
        <v>403054.6</v>
      </c>
      <c r="C110" s="31">
        <v>155341.2</v>
      </c>
      <c r="D110" s="31">
        <v>247713.4</v>
      </c>
      <c r="E110" s="31">
        <v>155341.2</v>
      </c>
      <c r="F110" s="31">
        <f t="shared" si="10"/>
        <v>403054.6</v>
      </c>
      <c r="G110" s="32">
        <f t="shared" si="8"/>
        <v>100</v>
      </c>
      <c r="H110" s="32">
        <f t="shared" si="9"/>
        <v>100</v>
      </c>
      <c r="I110" s="49"/>
      <c r="J110" s="59"/>
    </row>
    <row r="111" spans="1:10" ht="18" customHeight="1">
      <c r="A111" s="34" t="s">
        <v>2</v>
      </c>
      <c r="B111" s="31">
        <v>1421701</v>
      </c>
      <c r="C111" s="31">
        <v>277464.5</v>
      </c>
      <c r="D111" s="31">
        <v>583081.2</v>
      </c>
      <c r="E111" s="31">
        <v>118952.99922</v>
      </c>
      <c r="F111" s="31">
        <f t="shared" si="10"/>
        <v>702034.19922</v>
      </c>
      <c r="G111" s="32">
        <f t="shared" si="8"/>
        <v>42.871430118087176</v>
      </c>
      <c r="H111" s="32">
        <f t="shared" si="9"/>
        <v>49.379876585864395</v>
      </c>
      <c r="I111" s="49"/>
      <c r="J111" s="59"/>
    </row>
    <row r="112" spans="1:10" ht="15" customHeight="1">
      <c r="A112" s="34" t="s">
        <v>3</v>
      </c>
      <c r="B112" s="31">
        <v>177263.95651</v>
      </c>
      <c r="C112" s="31">
        <v>53999.7541</v>
      </c>
      <c r="D112" s="31">
        <v>53998.5</v>
      </c>
      <c r="E112" s="31">
        <v>42216.59289</v>
      </c>
      <c r="F112" s="31">
        <f t="shared" si="10"/>
        <v>96215.09289</v>
      </c>
      <c r="G112" s="32">
        <f t="shared" si="8"/>
        <v>78.1792317272793</v>
      </c>
      <c r="H112" s="32">
        <f t="shared" si="9"/>
        <v>54.27786606160526</v>
      </c>
      <c r="I112" s="49"/>
      <c r="J112" s="59"/>
    </row>
    <row r="113" spans="1:10" ht="189" customHeight="1">
      <c r="A113" s="34" t="s">
        <v>4</v>
      </c>
      <c r="B113" s="31">
        <v>0</v>
      </c>
      <c r="C113" s="31">
        <v>0</v>
      </c>
      <c r="D113" s="31">
        <v>0</v>
      </c>
      <c r="E113" s="31">
        <v>0</v>
      </c>
      <c r="F113" s="31">
        <f t="shared" si="10"/>
        <v>0</v>
      </c>
      <c r="G113" s="32" t="e">
        <f t="shared" si="8"/>
        <v>#DIV/0!</v>
      </c>
      <c r="H113" s="32" t="e">
        <f t="shared" si="9"/>
        <v>#DIV/0!</v>
      </c>
      <c r="I113" s="50"/>
      <c r="J113" s="60"/>
    </row>
    <row r="114" spans="1:10" ht="74.25" customHeight="1">
      <c r="A114" s="33" t="s">
        <v>32</v>
      </c>
      <c r="B114" s="37">
        <f>B115+B116+B117+B118</f>
        <v>2066.15</v>
      </c>
      <c r="C114" s="37">
        <f>C115+C116+C117+C118</f>
        <v>282.15</v>
      </c>
      <c r="D114" s="37">
        <f>D115+D116+D117+D118</f>
        <v>34</v>
      </c>
      <c r="E114" s="37">
        <f>E115+E116+E117+E118</f>
        <v>282.15</v>
      </c>
      <c r="F114" s="38">
        <f t="shared" si="10"/>
        <v>316.15</v>
      </c>
      <c r="G114" s="32">
        <f>E114/C114*100</f>
        <v>100</v>
      </c>
      <c r="H114" s="32">
        <f>F114/B114*100</f>
        <v>15.301405996660453</v>
      </c>
      <c r="I114" s="55" t="s">
        <v>79</v>
      </c>
      <c r="J114" s="58" t="s">
        <v>80</v>
      </c>
    </row>
    <row r="115" spans="1:10" ht="12.75">
      <c r="A115" s="34" t="s">
        <v>1</v>
      </c>
      <c r="B115" s="39">
        <v>0</v>
      </c>
      <c r="C115" s="39">
        <v>0</v>
      </c>
      <c r="D115" s="39">
        <v>0</v>
      </c>
      <c r="E115" s="39">
        <v>0</v>
      </c>
      <c r="F115" s="38">
        <f>E115-C115</f>
        <v>0</v>
      </c>
      <c r="G115" s="32" t="e">
        <f>E115/C115*100</f>
        <v>#DIV/0!</v>
      </c>
      <c r="H115" s="32" t="e">
        <f>F115/B115*100</f>
        <v>#DIV/0!</v>
      </c>
      <c r="I115" s="56"/>
      <c r="J115" s="59"/>
    </row>
    <row r="116" spans="1:10" ht="12.75">
      <c r="A116" s="34" t="s">
        <v>2</v>
      </c>
      <c r="B116" s="39">
        <v>0</v>
      </c>
      <c r="C116" s="39">
        <v>0</v>
      </c>
      <c r="D116" s="39">
        <v>0</v>
      </c>
      <c r="E116" s="39">
        <v>0</v>
      </c>
      <c r="F116" s="38">
        <f>E116-C116</f>
        <v>0</v>
      </c>
      <c r="G116" s="32" t="e">
        <f>E116/C116*100</f>
        <v>#DIV/0!</v>
      </c>
      <c r="H116" s="32" t="e">
        <f>F116/B116*100</f>
        <v>#DIV/0!</v>
      </c>
      <c r="I116" s="56"/>
      <c r="J116" s="59"/>
    </row>
    <row r="117" spans="1:10" ht="12.75">
      <c r="A117" s="34" t="s">
        <v>3</v>
      </c>
      <c r="B117" s="39">
        <v>2066.15</v>
      </c>
      <c r="C117" s="39">
        <v>282.15</v>
      </c>
      <c r="D117" s="39">
        <v>34</v>
      </c>
      <c r="E117" s="39">
        <v>282.15</v>
      </c>
      <c r="F117" s="38">
        <f>D117+E117</f>
        <v>316.15</v>
      </c>
      <c r="G117" s="32">
        <f>E117/C117*100</f>
        <v>100</v>
      </c>
      <c r="H117" s="32">
        <f>F117/B117*100</f>
        <v>15.301405996660453</v>
      </c>
      <c r="I117" s="56"/>
      <c r="J117" s="59"/>
    </row>
    <row r="118" spans="1:10" ht="177" customHeight="1">
      <c r="A118" s="34" t="s">
        <v>4</v>
      </c>
      <c r="B118" s="39">
        <v>0</v>
      </c>
      <c r="C118" s="39">
        <v>0</v>
      </c>
      <c r="D118" s="39">
        <v>0</v>
      </c>
      <c r="E118" s="39">
        <v>0</v>
      </c>
      <c r="F118" s="38">
        <f>E118-C118</f>
        <v>0</v>
      </c>
      <c r="G118" s="32" t="e">
        <f>E118/C118*100</f>
        <v>#DIV/0!</v>
      </c>
      <c r="H118" s="32" t="e">
        <f>F118/B118*100</f>
        <v>#DIV/0!</v>
      </c>
      <c r="I118" s="56"/>
      <c r="J118" s="60"/>
    </row>
    <row r="119" spans="1:10" ht="0.75" customHeight="1">
      <c r="A119" s="20"/>
      <c r="B119" s="29"/>
      <c r="C119" s="29"/>
      <c r="D119" s="29"/>
      <c r="E119" s="29"/>
      <c r="F119" s="30"/>
      <c r="G119" s="21"/>
      <c r="H119" s="21"/>
      <c r="I119" s="26"/>
      <c r="J119" s="7"/>
    </row>
    <row r="120" spans="1:10" ht="0.75" customHeight="1">
      <c r="A120" s="20"/>
      <c r="B120" s="29"/>
      <c r="C120" s="29"/>
      <c r="D120" s="29"/>
      <c r="E120" s="29"/>
      <c r="F120" s="30"/>
      <c r="G120" s="21"/>
      <c r="H120" s="21"/>
      <c r="I120" s="26"/>
      <c r="J120" s="7"/>
    </row>
    <row r="121" spans="1:10" s="19" customFormat="1" ht="63" customHeight="1">
      <c r="A121" s="33" t="s">
        <v>23</v>
      </c>
      <c r="B121" s="40">
        <f>B122+B123+B124+B130</f>
        <v>310892.97115</v>
      </c>
      <c r="C121" s="40">
        <f>C122+C123+C124+C130</f>
        <v>164588.51119</v>
      </c>
      <c r="D121" s="40">
        <f>D122+D123+D124+D130</f>
        <v>140968.33586</v>
      </c>
      <c r="E121" s="40">
        <f>E122+E123+E124+E130</f>
        <v>164588.51119</v>
      </c>
      <c r="F121" s="37">
        <f aca="true" t="shared" si="11" ref="F121:F126">D121+E121</f>
        <v>305556.84705</v>
      </c>
      <c r="G121" s="15">
        <f aca="true" t="shared" si="12" ref="G121:G126">E121/C121*100</f>
        <v>100</v>
      </c>
      <c r="H121" s="15">
        <f aca="true" t="shared" si="13" ref="H121:H136">F121/B121*100</f>
        <v>98.28361378507157</v>
      </c>
      <c r="I121" s="55" t="s">
        <v>82</v>
      </c>
      <c r="J121" s="77" t="s">
        <v>81</v>
      </c>
    </row>
    <row r="122" spans="1:10" ht="12.75">
      <c r="A122" s="34" t="s">
        <v>1</v>
      </c>
      <c r="B122" s="39">
        <v>0</v>
      </c>
      <c r="C122" s="39">
        <v>0</v>
      </c>
      <c r="D122" s="39">
        <v>0</v>
      </c>
      <c r="E122" s="39">
        <v>0</v>
      </c>
      <c r="F122" s="38">
        <f t="shared" si="11"/>
        <v>0</v>
      </c>
      <c r="G122" s="32" t="e">
        <f t="shared" si="12"/>
        <v>#DIV/0!</v>
      </c>
      <c r="H122" s="32" t="e">
        <f t="shared" si="13"/>
        <v>#DIV/0!</v>
      </c>
      <c r="I122" s="56"/>
      <c r="J122" s="77"/>
    </row>
    <row r="123" spans="1:10" ht="12.75">
      <c r="A123" s="34" t="s">
        <v>2</v>
      </c>
      <c r="B123" s="39">
        <v>194785.9</v>
      </c>
      <c r="C123" s="39">
        <v>92617.1</v>
      </c>
      <c r="D123" s="39">
        <v>101932.7</v>
      </c>
      <c r="E123" s="39">
        <v>92617.1</v>
      </c>
      <c r="F123" s="38">
        <f t="shared" si="11"/>
        <v>194549.8</v>
      </c>
      <c r="G123" s="32">
        <f t="shared" si="12"/>
        <v>100</v>
      </c>
      <c r="H123" s="32">
        <f t="shared" si="13"/>
        <v>99.87878999455299</v>
      </c>
      <c r="I123" s="56"/>
      <c r="J123" s="77"/>
    </row>
    <row r="124" spans="1:10" ht="12.75">
      <c r="A124" s="34" t="s">
        <v>3</v>
      </c>
      <c r="B124" s="39">
        <v>116107.07115</v>
      </c>
      <c r="C124" s="39">
        <v>71971.41119</v>
      </c>
      <c r="D124" s="39">
        <v>39035.63586</v>
      </c>
      <c r="E124" s="39">
        <v>71971.41119</v>
      </c>
      <c r="F124" s="38">
        <f t="shared" si="11"/>
        <v>111007.04705</v>
      </c>
      <c r="G124" s="32">
        <f t="shared" si="12"/>
        <v>100</v>
      </c>
      <c r="H124" s="32">
        <f t="shared" si="13"/>
        <v>95.60748191347345</v>
      </c>
      <c r="I124" s="56"/>
      <c r="J124" s="77"/>
    </row>
    <row r="125" spans="1:10" ht="141.75" customHeight="1">
      <c r="A125" s="34" t="s">
        <v>4</v>
      </c>
      <c r="B125" s="39">
        <v>0</v>
      </c>
      <c r="C125" s="39">
        <v>0</v>
      </c>
      <c r="D125" s="39">
        <v>0</v>
      </c>
      <c r="E125" s="39">
        <v>0</v>
      </c>
      <c r="F125" s="38">
        <f t="shared" si="11"/>
        <v>0</v>
      </c>
      <c r="G125" s="32" t="e">
        <f t="shared" si="12"/>
        <v>#DIV/0!</v>
      </c>
      <c r="H125" s="32" t="e">
        <f t="shared" si="13"/>
        <v>#DIV/0!</v>
      </c>
      <c r="I125" s="57"/>
      <c r="J125" s="77"/>
    </row>
    <row r="126" spans="1:10" s="19" customFormat="1" ht="63.75">
      <c r="A126" s="33" t="s">
        <v>36</v>
      </c>
      <c r="B126" s="40">
        <f>B127+B128+B129+B130</f>
        <v>1519.8</v>
      </c>
      <c r="C126" s="40">
        <f>C127+C128+C129+C130</f>
        <v>90</v>
      </c>
      <c r="D126" s="40">
        <f>D127+D128+D129+D130</f>
        <v>10</v>
      </c>
      <c r="E126" s="40">
        <f>E127+E128+E129+E130</f>
        <v>90</v>
      </c>
      <c r="F126" s="37">
        <f t="shared" si="11"/>
        <v>100</v>
      </c>
      <c r="G126" s="15">
        <f t="shared" si="12"/>
        <v>100</v>
      </c>
      <c r="H126" s="15">
        <f t="shared" si="13"/>
        <v>6.579813133307014</v>
      </c>
      <c r="I126" s="55" t="s">
        <v>83</v>
      </c>
      <c r="J126" s="55" t="s">
        <v>51</v>
      </c>
    </row>
    <row r="127" spans="1:10" ht="12.75">
      <c r="A127" s="34" t="s">
        <v>1</v>
      </c>
      <c r="B127" s="39">
        <v>0</v>
      </c>
      <c r="C127" s="39">
        <v>0</v>
      </c>
      <c r="D127" s="39">
        <v>0</v>
      </c>
      <c r="E127" s="39">
        <v>0</v>
      </c>
      <c r="F127" s="38">
        <v>0</v>
      </c>
      <c r="G127" s="32">
        <v>0</v>
      </c>
      <c r="H127" s="32" t="e">
        <f t="shared" si="13"/>
        <v>#DIV/0!</v>
      </c>
      <c r="I127" s="56"/>
      <c r="J127" s="56"/>
    </row>
    <row r="128" spans="1:10" ht="12.75">
      <c r="A128" s="34" t="s">
        <v>2</v>
      </c>
      <c r="B128" s="39">
        <v>1022</v>
      </c>
      <c r="C128" s="39">
        <v>0</v>
      </c>
      <c r="D128" s="39">
        <v>0</v>
      </c>
      <c r="E128" s="39">
        <v>0</v>
      </c>
      <c r="F128" s="38">
        <f aca="true" t="shared" si="14" ref="F128:F136">D128+E128</f>
        <v>0</v>
      </c>
      <c r="G128" s="32" t="e">
        <f aca="true" t="shared" si="15" ref="G128:H142">E128/C128*100</f>
        <v>#DIV/0!</v>
      </c>
      <c r="H128" s="32">
        <f t="shared" si="13"/>
        <v>0</v>
      </c>
      <c r="I128" s="56"/>
      <c r="J128" s="56"/>
    </row>
    <row r="129" spans="1:10" ht="12.75">
      <c r="A129" s="34" t="s">
        <v>3</v>
      </c>
      <c r="B129" s="39">
        <v>497.8</v>
      </c>
      <c r="C129" s="39">
        <v>90</v>
      </c>
      <c r="D129" s="39">
        <v>10</v>
      </c>
      <c r="E129" s="39">
        <v>90</v>
      </c>
      <c r="F129" s="38">
        <f t="shared" si="14"/>
        <v>100</v>
      </c>
      <c r="G129" s="32">
        <f t="shared" si="15"/>
        <v>100</v>
      </c>
      <c r="H129" s="32">
        <f t="shared" si="13"/>
        <v>20.08838891120932</v>
      </c>
      <c r="I129" s="56"/>
      <c r="J129" s="56"/>
    </row>
    <row r="130" spans="1:10" ht="247.5" customHeight="1">
      <c r="A130" s="34" t="s">
        <v>4</v>
      </c>
      <c r="B130" s="39">
        <v>0</v>
      </c>
      <c r="C130" s="39">
        <v>0</v>
      </c>
      <c r="D130" s="39">
        <v>0</v>
      </c>
      <c r="E130" s="39">
        <v>0</v>
      </c>
      <c r="F130" s="38">
        <f t="shared" si="14"/>
        <v>0</v>
      </c>
      <c r="G130" s="32" t="e">
        <f t="shared" si="15"/>
        <v>#DIV/0!</v>
      </c>
      <c r="H130" s="32" t="e">
        <f t="shared" si="13"/>
        <v>#DIV/0!</v>
      </c>
      <c r="I130" s="57"/>
      <c r="J130" s="57"/>
    </row>
    <row r="131" spans="1:10" s="19" customFormat="1" ht="64.5" customHeight="1">
      <c r="A131" s="33" t="s">
        <v>52</v>
      </c>
      <c r="B131" s="40">
        <f>B132+B133+B134+B135+B136</f>
        <v>19216.148390000002</v>
      </c>
      <c r="C131" s="40">
        <f>C132+C133+C134+C135</f>
        <v>13417.088389999999</v>
      </c>
      <c r="D131" s="40">
        <f>D132+D133+D134+D135+D136</f>
        <v>4849.06</v>
      </c>
      <c r="E131" s="40">
        <f>E132+E133+E134+E135</f>
        <v>10420.42172</v>
      </c>
      <c r="F131" s="37">
        <f t="shared" si="14"/>
        <v>15269.48172</v>
      </c>
      <c r="G131" s="15">
        <f t="shared" si="15"/>
        <v>77.66529829054812</v>
      </c>
      <c r="H131" s="15">
        <f t="shared" si="13"/>
        <v>79.46171839485882</v>
      </c>
      <c r="I131" s="51" t="s">
        <v>85</v>
      </c>
      <c r="J131" s="51" t="s">
        <v>84</v>
      </c>
    </row>
    <row r="132" spans="1:10" ht="12.75">
      <c r="A132" s="34" t="s">
        <v>1</v>
      </c>
      <c r="B132" s="39">
        <v>0</v>
      </c>
      <c r="C132" s="39">
        <v>0</v>
      </c>
      <c r="D132" s="39">
        <v>0</v>
      </c>
      <c r="E132" s="39">
        <v>0</v>
      </c>
      <c r="F132" s="38">
        <f t="shared" si="14"/>
        <v>0</v>
      </c>
      <c r="G132" s="32" t="e">
        <f t="shared" si="15"/>
        <v>#DIV/0!</v>
      </c>
      <c r="H132" s="32" t="e">
        <f t="shared" si="13"/>
        <v>#DIV/0!</v>
      </c>
      <c r="I132" s="52"/>
      <c r="J132" s="52"/>
    </row>
    <row r="133" spans="1:10" ht="12.75">
      <c r="A133" s="34" t="s">
        <v>2</v>
      </c>
      <c r="B133" s="39">
        <v>18140.99839</v>
      </c>
      <c r="C133" s="39">
        <v>13291.93839</v>
      </c>
      <c r="D133" s="39">
        <v>4849.06</v>
      </c>
      <c r="E133" s="39">
        <v>10295.27172</v>
      </c>
      <c r="F133" s="38">
        <f t="shared" si="14"/>
        <v>15144.331720000002</v>
      </c>
      <c r="G133" s="32">
        <f t="shared" si="15"/>
        <v>77.45500631981189</v>
      </c>
      <c r="H133" s="32">
        <f t="shared" si="13"/>
        <v>83.48124725234597</v>
      </c>
      <c r="I133" s="52"/>
      <c r="J133" s="52"/>
    </row>
    <row r="134" spans="1:10" ht="12.75">
      <c r="A134" s="34" t="s">
        <v>3</v>
      </c>
      <c r="B134" s="39">
        <v>1075.15</v>
      </c>
      <c r="C134" s="39">
        <v>125.15</v>
      </c>
      <c r="D134" s="39">
        <v>0</v>
      </c>
      <c r="E134" s="39">
        <v>125.15</v>
      </c>
      <c r="F134" s="38">
        <f t="shared" si="14"/>
        <v>125.15</v>
      </c>
      <c r="G134" s="32">
        <f t="shared" si="15"/>
        <v>100</v>
      </c>
      <c r="H134" s="32">
        <f t="shared" si="13"/>
        <v>11.640236246105195</v>
      </c>
      <c r="I134" s="52"/>
      <c r="J134" s="52"/>
    </row>
    <row r="135" spans="1:10" ht="81" customHeight="1">
      <c r="A135" s="34" t="s">
        <v>4</v>
      </c>
      <c r="B135" s="39">
        <v>0</v>
      </c>
      <c r="C135" s="39">
        <v>0</v>
      </c>
      <c r="D135" s="39">
        <v>0</v>
      </c>
      <c r="E135" s="39">
        <v>0</v>
      </c>
      <c r="F135" s="38">
        <f t="shared" si="14"/>
        <v>0</v>
      </c>
      <c r="G135" s="32" t="e">
        <f t="shared" si="15"/>
        <v>#DIV/0!</v>
      </c>
      <c r="H135" s="32" t="e">
        <f t="shared" si="13"/>
        <v>#DIV/0!</v>
      </c>
      <c r="I135" s="52"/>
      <c r="J135" s="52"/>
    </row>
    <row r="136" spans="1:10" ht="41.25" customHeight="1">
      <c r="A136" s="35" t="s">
        <v>33</v>
      </c>
      <c r="B136" s="41">
        <v>0</v>
      </c>
      <c r="C136" s="41">
        <v>0</v>
      </c>
      <c r="D136" s="42">
        <v>0</v>
      </c>
      <c r="E136" s="41">
        <v>0</v>
      </c>
      <c r="F136" s="38">
        <f t="shared" si="14"/>
        <v>0</v>
      </c>
      <c r="G136" s="43" t="e">
        <f t="shared" si="15"/>
        <v>#DIV/0!</v>
      </c>
      <c r="H136" s="43" t="e">
        <f t="shared" si="13"/>
        <v>#DIV/0!</v>
      </c>
      <c r="I136" s="53"/>
      <c r="J136" s="54"/>
    </row>
    <row r="137" spans="1:10" ht="38.25">
      <c r="A137" s="44" t="s">
        <v>87</v>
      </c>
      <c r="B137" s="45">
        <f>B138+B139+B140+B141+B142</f>
        <v>57018.58127</v>
      </c>
      <c r="C137" s="45">
        <f>C138+C139+C140+C141+C142</f>
        <v>50918.581269999995</v>
      </c>
      <c r="D137" s="45">
        <f>D138+D139+D140+D141+D142</f>
        <v>0</v>
      </c>
      <c r="E137" s="45">
        <f>E138+E139+E140+E141+E142</f>
        <v>43297.47057</v>
      </c>
      <c r="F137" s="45">
        <f>F138+F139+F140+F141+F142</f>
        <v>43297.47057</v>
      </c>
      <c r="G137" s="32">
        <f t="shared" si="15"/>
        <v>85.03275128663066</v>
      </c>
      <c r="H137" s="32" t="e">
        <f t="shared" si="15"/>
        <v>#DIV/0!</v>
      </c>
      <c r="I137" s="48" t="s">
        <v>88</v>
      </c>
      <c r="J137" s="48" t="s">
        <v>93</v>
      </c>
    </row>
    <row r="138" spans="1:10" ht="12.75">
      <c r="A138" s="34" t="s">
        <v>1</v>
      </c>
      <c r="B138" s="46">
        <v>0</v>
      </c>
      <c r="C138" s="46">
        <v>0</v>
      </c>
      <c r="D138" s="46">
        <v>0</v>
      </c>
      <c r="E138" s="46">
        <v>0</v>
      </c>
      <c r="F138" s="46">
        <f>D138+E138</f>
        <v>0</v>
      </c>
      <c r="G138" s="32" t="e">
        <f t="shared" si="15"/>
        <v>#DIV/0!</v>
      </c>
      <c r="H138" s="32" t="e">
        <f t="shared" si="15"/>
        <v>#DIV/0!</v>
      </c>
      <c r="I138" s="49"/>
      <c r="J138" s="49"/>
    </row>
    <row r="139" spans="1:10" ht="12.75">
      <c r="A139" s="34" t="s">
        <v>2</v>
      </c>
      <c r="B139" s="46">
        <v>39923.83334</v>
      </c>
      <c r="C139" s="46">
        <v>39923.83334</v>
      </c>
      <c r="D139" s="46">
        <v>0</v>
      </c>
      <c r="E139" s="46">
        <v>36435.72264</v>
      </c>
      <c r="F139" s="46">
        <f>D139+E139</f>
        <v>36435.72264</v>
      </c>
      <c r="G139" s="32">
        <f t="shared" si="15"/>
        <v>91.26308671240436</v>
      </c>
      <c r="H139" s="32" t="e">
        <f t="shared" si="15"/>
        <v>#DIV/0!</v>
      </c>
      <c r="I139" s="49"/>
      <c r="J139" s="49"/>
    </row>
    <row r="140" spans="1:10" ht="12.75">
      <c r="A140" s="34" t="s">
        <v>3</v>
      </c>
      <c r="B140" s="46">
        <v>12500.4146</v>
      </c>
      <c r="C140" s="46">
        <v>6400.41459</v>
      </c>
      <c r="D140" s="46">
        <v>0</v>
      </c>
      <c r="E140" s="46">
        <v>6400.41459</v>
      </c>
      <c r="F140" s="46">
        <f>D140+E140</f>
        <v>6400.41459</v>
      </c>
      <c r="G140" s="32">
        <f t="shared" si="15"/>
        <v>100</v>
      </c>
      <c r="H140" s="32" t="e">
        <f t="shared" si="15"/>
        <v>#DIV/0!</v>
      </c>
      <c r="I140" s="49"/>
      <c r="J140" s="49"/>
    </row>
    <row r="141" spans="1:10" ht="12.75">
      <c r="A141" s="34" t="s">
        <v>4</v>
      </c>
      <c r="B141" s="46">
        <v>0</v>
      </c>
      <c r="C141" s="46">
        <v>0</v>
      </c>
      <c r="D141" s="46">
        <v>0</v>
      </c>
      <c r="E141" s="46">
        <v>0</v>
      </c>
      <c r="F141" s="46">
        <f>D141+E141</f>
        <v>0</v>
      </c>
      <c r="G141" s="32" t="e">
        <f t="shared" si="15"/>
        <v>#DIV/0!</v>
      </c>
      <c r="H141" s="32" t="e">
        <f t="shared" si="15"/>
        <v>#DIV/0!</v>
      </c>
      <c r="I141" s="49"/>
      <c r="J141" s="49"/>
    </row>
    <row r="142" spans="1:10" ht="118.5" customHeight="1">
      <c r="A142" s="47" t="s">
        <v>33</v>
      </c>
      <c r="B142" s="46">
        <v>4594.33333</v>
      </c>
      <c r="C142" s="46">
        <v>4594.33334</v>
      </c>
      <c r="D142" s="46">
        <v>0</v>
      </c>
      <c r="E142" s="46">
        <v>461.33334</v>
      </c>
      <c r="F142" s="46">
        <f>D142+E142</f>
        <v>461.33334</v>
      </c>
      <c r="G142" s="32">
        <f t="shared" si="15"/>
        <v>10.041355423287593</v>
      </c>
      <c r="H142" s="32" t="e">
        <f t="shared" si="15"/>
        <v>#DIV/0!</v>
      </c>
      <c r="I142" s="50"/>
      <c r="J142" s="50"/>
    </row>
    <row r="143" ht="12.75">
      <c r="E143" s="4"/>
    </row>
    <row r="144" ht="12.75">
      <c r="E144" s="4"/>
    </row>
    <row r="145" ht="12.75">
      <c r="E145" s="4"/>
    </row>
    <row r="146" ht="12.75">
      <c r="E146" s="4"/>
    </row>
    <row r="147" ht="12.75">
      <c r="E147" s="4"/>
    </row>
    <row r="148" ht="12.75">
      <c r="E148" s="4"/>
    </row>
  </sheetData>
  <sheetProtection/>
  <mergeCells count="57">
    <mergeCell ref="G3:G4"/>
    <mergeCell ref="D3:F3"/>
    <mergeCell ref="H3:H4"/>
    <mergeCell ref="A3:A4"/>
    <mergeCell ref="I62:I66"/>
    <mergeCell ref="J32:J36"/>
    <mergeCell ref="I37:I41"/>
    <mergeCell ref="J26:J31"/>
    <mergeCell ref="B3:B4"/>
    <mergeCell ref="C3:C4"/>
    <mergeCell ref="I3:I4"/>
    <mergeCell ref="J21:J25"/>
    <mergeCell ref="I52:I56"/>
    <mergeCell ref="I72:I77"/>
    <mergeCell ref="J72:J77"/>
    <mergeCell ref="I57:I61"/>
    <mergeCell ref="J47:J51"/>
    <mergeCell ref="J37:J41"/>
    <mergeCell ref="A1:J1"/>
    <mergeCell ref="I21:I25"/>
    <mergeCell ref="I26:I31"/>
    <mergeCell ref="J3:J4"/>
    <mergeCell ref="J57:J61"/>
    <mergeCell ref="I32:I36"/>
    <mergeCell ref="I47:I51"/>
    <mergeCell ref="J52:J56"/>
    <mergeCell ref="I14:I20"/>
    <mergeCell ref="J14:J20"/>
    <mergeCell ref="J42:J46"/>
    <mergeCell ref="I42:I46"/>
    <mergeCell ref="J67:J71"/>
    <mergeCell ref="J62:J66"/>
    <mergeCell ref="J89:J93"/>
    <mergeCell ref="I89:I93"/>
    <mergeCell ref="I67:I71"/>
    <mergeCell ref="J84:J88"/>
    <mergeCell ref="J78:J83"/>
    <mergeCell ref="I84:I88"/>
    <mergeCell ref="I78:I83"/>
    <mergeCell ref="J114:J118"/>
    <mergeCell ref="J99:J103"/>
    <mergeCell ref="J104:J108"/>
    <mergeCell ref="I114:I118"/>
    <mergeCell ref="I121:I125"/>
    <mergeCell ref="J94:J98"/>
    <mergeCell ref="J109:J113"/>
    <mergeCell ref="I99:I103"/>
    <mergeCell ref="I104:I108"/>
    <mergeCell ref="I109:I113"/>
    <mergeCell ref="I94:I98"/>
    <mergeCell ref="J121:J125"/>
    <mergeCell ref="I137:I142"/>
    <mergeCell ref="J137:J142"/>
    <mergeCell ref="I131:I136"/>
    <mergeCell ref="J131:J136"/>
    <mergeCell ref="I126:I130"/>
    <mergeCell ref="J126:J130"/>
  </mergeCells>
  <printOptions/>
  <pageMargins left="0.3937007874015748" right="0.3937007874015748" top="0.3937007874015748" bottom="0.3937007874015748" header="0.3937007874015748" footer="0.31496062992125984"/>
  <pageSetup horizontalDpi="600" verticalDpi="600" orientation="landscape" paperSize="9" scale="54" r:id="rId1"/>
  <rowBreaks count="11" manualBreakCount="11">
    <brk id="19" max="9" man="1"/>
    <brk id="31" max="255" man="1"/>
    <brk id="41" max="255" man="1"/>
    <brk id="51" max="255" man="1"/>
    <brk id="56" max="255" man="1"/>
    <brk id="61" max="255" man="1"/>
    <brk id="71" max="255" man="1"/>
    <brk id="77" max="255" man="1"/>
    <brk id="88" max="255" man="1"/>
    <brk id="98" max="255" man="1"/>
    <brk id="108"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meshcheryakova.olga</dc:creator>
  <cp:keywords/>
  <dc:description/>
  <cp:lastModifiedBy>Наталья В. Анохина</cp:lastModifiedBy>
  <cp:lastPrinted>2022-04-04T06:30:37Z</cp:lastPrinted>
  <dcterms:created xsi:type="dcterms:W3CDTF">2017-03-15T06:10:17Z</dcterms:created>
  <dcterms:modified xsi:type="dcterms:W3CDTF">2023-03-01T05:51:14Z</dcterms:modified>
  <cp:category/>
  <cp:version/>
  <cp:contentType/>
  <cp:contentStatus/>
</cp:coreProperties>
</file>